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mc:AlternateContent xmlns:mc="http://schemas.openxmlformats.org/markup-compatibility/2006">
    <mc:Choice Requires="x15">
      <x15ac:absPath xmlns:x15ac="http://schemas.microsoft.com/office/spreadsheetml/2010/11/ac" url="https://ertheenergysolutions.sharepoint.com/sites/ErtheEnergySolutions/Clients/PGL_NSG/Projects/Portfolio Admin/2023/04-Data_Rpts/04-ICC/Q1 2023/"/>
    </mc:Choice>
  </mc:AlternateContent>
  <xr:revisionPtr revIDLastSave="49" documentId="8_{4E521EE5-5893-46E1-BDE7-348CFA6BB401}" xr6:coauthVersionLast="47" xr6:coauthVersionMax="47" xr10:uidLastSave="{D753B6E6-B58B-9F4A-B5E9-F72BA7ED9EAD}"/>
  <bookViews>
    <workbookView xWindow="31980" yWindow="1460" windowWidth="34460" windowHeight="19780" tabRatio="757" xr2:uid="{742C41C0-E1DF-B948-8A27-86F9C3D09A6A}"/>
  </bookViews>
  <sheets>
    <sheet name="1-NSG" sheetId="1" r:id="rId1"/>
    <sheet name="2-NSG" sheetId="2" r:id="rId2"/>
    <sheet name="3- NSG" sheetId="3" r:id="rId3"/>
    <sheet name="4- Other NSG" sheetId="4" r:id="rId4"/>
    <sheet name="6 - Historical Costs NSG" sheetId="5" r:id="rId5"/>
    <sheet name="7 - Historical IQ MF Partcptn" sheetId="6" r:id="rId6"/>
    <sheet name="8 - Historical IQ Prt, Ms, H&amp;S" sheetId="7"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123Graph_A" localSheetId="2" hidden="1">'[1]Ptnr Returns'!#REF!</definedName>
    <definedName name="__123Graph_A" localSheetId="6" hidden="1">'[1]Ptnr Returns'!#REF!</definedName>
    <definedName name="__123Graph_A" hidden="1">'[1]Ptnr Returns'!#REF!</definedName>
    <definedName name="__123Graph_B" localSheetId="2" hidden="1">'[2]Forecast Fuel'!#REF!</definedName>
    <definedName name="__123Graph_B" localSheetId="6" hidden="1">'[2]Forecast Fuel'!#REF!</definedName>
    <definedName name="__123Graph_B" hidden="1">'[2]Forecast Fuel'!#REF!</definedName>
    <definedName name="__DEP1" localSheetId="2">#REF!</definedName>
    <definedName name="__DEP1" localSheetId="6">#REF!</definedName>
    <definedName name="__DEP1">#REF!</definedName>
    <definedName name="__DEP10" localSheetId="2">#REF!</definedName>
    <definedName name="__DEP10">#REF!</definedName>
    <definedName name="__DEP11" localSheetId="2">#REF!</definedName>
    <definedName name="__DEP11">#REF!</definedName>
    <definedName name="__DEP12" localSheetId="2">#REF!</definedName>
    <definedName name="__DEP12">#REF!</definedName>
    <definedName name="__DEP13" localSheetId="2">#REF!</definedName>
    <definedName name="__DEP13">#REF!</definedName>
    <definedName name="__DEP14" localSheetId="2">#REF!</definedName>
    <definedName name="__DEP14">#REF!</definedName>
    <definedName name="__DEP15" localSheetId="2">#REF!</definedName>
    <definedName name="__DEP15">#REF!</definedName>
    <definedName name="__DEP16" localSheetId="2">#REF!</definedName>
    <definedName name="__DEP16">#REF!</definedName>
    <definedName name="__DEP17" localSheetId="2">#REF!</definedName>
    <definedName name="__DEP17">#REF!</definedName>
    <definedName name="__DEP18" localSheetId="2">#REF!</definedName>
    <definedName name="__DEP18">#REF!</definedName>
    <definedName name="__DEP19" localSheetId="2">#REF!</definedName>
    <definedName name="__DEP19">#REF!</definedName>
    <definedName name="__DEP2" localSheetId="2">#REF!</definedName>
    <definedName name="__DEP2">#REF!</definedName>
    <definedName name="__DEP20" localSheetId="2">#REF!</definedName>
    <definedName name="__DEP20">#REF!</definedName>
    <definedName name="__DEP21" localSheetId="2">#REF!</definedName>
    <definedName name="__DEP21">#REF!</definedName>
    <definedName name="__DEP22" localSheetId="2">#REF!</definedName>
    <definedName name="__DEP22">#REF!</definedName>
    <definedName name="__DEP23" localSheetId="2">#REF!</definedName>
    <definedName name="__DEP23">#REF!</definedName>
    <definedName name="__DEP24" localSheetId="2">#REF!</definedName>
    <definedName name="__DEP24">#REF!</definedName>
    <definedName name="__DEP25" localSheetId="2">#REF!</definedName>
    <definedName name="__DEP25">#REF!</definedName>
    <definedName name="__DEP26" localSheetId="2">#REF!</definedName>
    <definedName name="__DEP26">#REF!</definedName>
    <definedName name="__DEP27" localSheetId="2">#REF!</definedName>
    <definedName name="__DEP27">#REF!</definedName>
    <definedName name="__DEP28" localSheetId="2">#REF!</definedName>
    <definedName name="__DEP28">#REF!</definedName>
    <definedName name="__DEP29" localSheetId="2">#REF!</definedName>
    <definedName name="__DEP29">#REF!</definedName>
    <definedName name="__DEP3" localSheetId="2">#REF!</definedName>
    <definedName name="__DEP3">#REF!</definedName>
    <definedName name="__DEP30" localSheetId="2">#REF!</definedName>
    <definedName name="__DEP30">#REF!</definedName>
    <definedName name="__DEP31" localSheetId="2">#REF!</definedName>
    <definedName name="__DEP31">#REF!</definedName>
    <definedName name="__DEP32" localSheetId="2">#REF!</definedName>
    <definedName name="__DEP32">#REF!</definedName>
    <definedName name="__DEP33" localSheetId="2">#REF!</definedName>
    <definedName name="__DEP33">#REF!</definedName>
    <definedName name="__DEP34" localSheetId="2">#REF!</definedName>
    <definedName name="__DEP34">#REF!</definedName>
    <definedName name="__DEP35" localSheetId="2">#REF!</definedName>
    <definedName name="__DEP35">#REF!</definedName>
    <definedName name="__DEP36" localSheetId="2">#REF!</definedName>
    <definedName name="__DEP36">#REF!</definedName>
    <definedName name="__DEP37" localSheetId="2">#REF!</definedName>
    <definedName name="__DEP37">#REF!</definedName>
    <definedName name="__DEP38" localSheetId="2">#REF!</definedName>
    <definedName name="__DEP38">#REF!</definedName>
    <definedName name="__DEP39" localSheetId="2">#REF!</definedName>
    <definedName name="__DEP39">#REF!</definedName>
    <definedName name="__DEP4" localSheetId="2">#REF!</definedName>
    <definedName name="__DEP4">#REF!</definedName>
    <definedName name="__DEP40" localSheetId="2">#REF!</definedName>
    <definedName name="__DEP40">#REF!</definedName>
    <definedName name="__DEP41" localSheetId="2">#REF!</definedName>
    <definedName name="__DEP41">#REF!</definedName>
    <definedName name="__DEP5" localSheetId="2">#REF!</definedName>
    <definedName name="__DEP5">#REF!</definedName>
    <definedName name="__DEP6" localSheetId="2">#REF!</definedName>
    <definedName name="__DEP6">#REF!</definedName>
    <definedName name="__DEP7" localSheetId="2">#REF!</definedName>
    <definedName name="__DEP7">#REF!</definedName>
    <definedName name="__DEP8" localSheetId="2">#REF!</definedName>
    <definedName name="__DEP8">#REF!</definedName>
    <definedName name="__DEP9" localSheetId="2">#REF!</definedName>
    <definedName name="__DEP9">#REF!</definedName>
    <definedName name="__ROI2" localSheetId="2">#REF!</definedName>
    <definedName name="__ROI2">#REF!</definedName>
    <definedName name="__TX1" localSheetId="2">#REF!</definedName>
    <definedName name="__TX1">#REF!</definedName>
    <definedName name="__TX2" localSheetId="2">#REF!</definedName>
    <definedName name="__TX2">#REF!</definedName>
    <definedName name="_10_9_BT_DECEMB" localSheetId="2">#REF!</definedName>
    <definedName name="_10_9_BT_DECEMB">#REF!</definedName>
    <definedName name="_10_9_BT_FEBRUA" localSheetId="2">#REF!</definedName>
    <definedName name="_10_9_BT_FEBRUA">#REF!</definedName>
    <definedName name="_10_9_BT_NOVEMB" localSheetId="2">#REF!</definedName>
    <definedName name="_10_9_BT_NOVEMB">#REF!</definedName>
    <definedName name="_10_9_BT_SEPTEM" localSheetId="2">#REF!</definedName>
    <definedName name="_10_9_BT_SEPTEM">#REF!</definedName>
    <definedName name="_10_9_BTU_ANNUA" localSheetId="2">#REF!</definedName>
    <definedName name="_10_9_BTU_ANNUA">#REF!</definedName>
    <definedName name="_10_9_BTU_APRIL" localSheetId="2">#REF!</definedName>
    <definedName name="_10_9_BTU_APRIL">#REF!</definedName>
    <definedName name="_10_9_BTU_AUGUS" localSheetId="2">#REF!</definedName>
    <definedName name="_10_9_BTU_AUGUS">#REF!</definedName>
    <definedName name="_10_9_BTU_JANUA" localSheetId="2">#REF!</definedName>
    <definedName name="_10_9_BTU_JANUA">#REF!</definedName>
    <definedName name="_10_9_BTU_JULY" localSheetId="2">#REF!</definedName>
    <definedName name="_10_9_BTU_JULY">#REF!</definedName>
    <definedName name="_10_9_BTU_JUNE" localSheetId="2">#REF!</definedName>
    <definedName name="_10_9_BTU_JUNE">#REF!</definedName>
    <definedName name="_10_9_BTU_MARCH" localSheetId="2">#REF!</definedName>
    <definedName name="_10_9_BTU_MARCH">#REF!</definedName>
    <definedName name="_10_9_BTU_MAY" localSheetId="2">#REF!</definedName>
    <definedName name="_10_9_BTU_MAY">#REF!</definedName>
    <definedName name="_10_9_BTU_OCTOB" localSheetId="2">#REF!</definedName>
    <definedName name="_10_9_BTU_OCTOB">#REF!</definedName>
    <definedName name="_4C4" localSheetId="2">#REF!</definedName>
    <definedName name="_4C4">#REF!</definedName>
    <definedName name="_4C5" localSheetId="2">#REF!</definedName>
    <definedName name="_4C5">#REF!</definedName>
    <definedName name="_FMA1" localSheetId="2">#REF!</definedName>
    <definedName name="_FMA1">#REF!</definedName>
    <definedName name="_FMA2" localSheetId="2">#REF!</definedName>
    <definedName name="_FMA2">#REF!</definedName>
    <definedName name="_GHV1">[3]Inputs!$D$277</definedName>
    <definedName name="_IDC20" localSheetId="2">#REF!</definedName>
    <definedName name="_IDC20" localSheetId="6">#REF!</definedName>
    <definedName name="_IDC20">#REF!</definedName>
    <definedName name="_IDC32" localSheetId="2">#REF!</definedName>
    <definedName name="_IDC32">#REF!</definedName>
    <definedName name="_INC10" localSheetId="2">#REF!</definedName>
    <definedName name="_INC10">#REF!</definedName>
    <definedName name="_INC20" localSheetId="2">#REF!</definedName>
    <definedName name="_INC20">#REF!</definedName>
    <definedName name="_INC30" localSheetId="2">#REF!</definedName>
    <definedName name="_INC30">#REF!</definedName>
    <definedName name="_IRV1" localSheetId="2">#REF!</definedName>
    <definedName name="_IRV1">#REF!</definedName>
    <definedName name="_IRV2" localSheetId="2">#REF!</definedName>
    <definedName name="_IRV2">#REF!</definedName>
    <definedName name="_IRV3" localSheetId="2">#REF!</definedName>
    <definedName name="_IRV3">#REF!</definedName>
    <definedName name="_Key1" localSheetId="2" hidden="1">#REF!</definedName>
    <definedName name="_Key1" hidden="1">#REF!</definedName>
    <definedName name="_Key2" localSheetId="2" hidden="1">#REF!</definedName>
    <definedName name="_Key2" hidden="1">#REF!</definedName>
    <definedName name="_lp1">'[4]Case2 (50-50) $1.185'!$A$14:$O$47</definedName>
    <definedName name="_NAV1" localSheetId="2">#REF!</definedName>
    <definedName name="_NAV1" localSheetId="6">#REF!</definedName>
    <definedName name="_NAV1">#REF!</definedName>
    <definedName name="_NAV2" localSheetId="2">#REF!</definedName>
    <definedName name="_NAV2">#REF!</definedName>
    <definedName name="_NAV3" localSheetId="2">#REF!</definedName>
    <definedName name="_NAV3">#REF!</definedName>
    <definedName name="_Order1" hidden="1">0</definedName>
    <definedName name="_Order2" hidden="1">255</definedName>
    <definedName name="_REV15" localSheetId="2">#REF!</definedName>
    <definedName name="_REV15" localSheetId="6">#REF!</definedName>
    <definedName name="_REV15">#REF!</definedName>
    <definedName name="_REV30" localSheetId="2">#REF!</definedName>
    <definedName name="_REV30">#REF!</definedName>
    <definedName name="_RG2" localSheetId="2">#REF!</definedName>
    <definedName name="_RG2">#REF!</definedName>
    <definedName name="_ROI2" localSheetId="2">#REF!</definedName>
    <definedName name="_ROI2">#REF!</definedName>
    <definedName name="_SJ1" localSheetId="2">#REF!</definedName>
    <definedName name="_SJ1">#REF!</definedName>
    <definedName name="_SJ2" localSheetId="2">#REF!</definedName>
    <definedName name="_SJ2">#REF!</definedName>
    <definedName name="_Sort" localSheetId="2" hidden="1">#REF!</definedName>
    <definedName name="_Sort" hidden="1">#REF!</definedName>
    <definedName name="_SPV1" localSheetId="2">#REF!</definedName>
    <definedName name="_SPV1">#REF!</definedName>
    <definedName name="_SPV2" localSheetId="2">#REF!</definedName>
    <definedName name="_SPV2">#REF!</definedName>
    <definedName name="\0" localSheetId="2">#REF!</definedName>
    <definedName name="\0">#REF!</definedName>
    <definedName name="\B" localSheetId="2">#REF!</definedName>
    <definedName name="\B">#REF!</definedName>
    <definedName name="\I" localSheetId="2">#REF!</definedName>
    <definedName name="\I">#REF!</definedName>
    <definedName name="\J" localSheetId="2">#REF!</definedName>
    <definedName name="\J">#REF!</definedName>
    <definedName name="\M" localSheetId="2">#REF!</definedName>
    <definedName name="\M">#REF!</definedName>
    <definedName name="\P" localSheetId="2">#REF!</definedName>
    <definedName name="\P">#REF!</definedName>
    <definedName name="\Q" localSheetId="2">#REF!</definedName>
    <definedName name="\Q">#REF!</definedName>
    <definedName name="\R" localSheetId="2">#REF!</definedName>
    <definedName name="\R">#REF!</definedName>
    <definedName name="\S" localSheetId="2">'[1]Ptnr Returns'!#REF!</definedName>
    <definedName name="\S" localSheetId="6">'[1]Ptnr Returns'!#REF!</definedName>
    <definedName name="\S">'[1]Ptnr Returns'!#REF!</definedName>
    <definedName name="\T" localSheetId="2">#REF!</definedName>
    <definedName name="\T" localSheetId="6">#REF!</definedName>
    <definedName name="\T">#REF!</definedName>
    <definedName name="\V" localSheetId="2">#REF!</definedName>
    <definedName name="\V">#REF!</definedName>
    <definedName name="\X" localSheetId="2">#REF!</definedName>
    <definedName name="\X">#REF!</definedName>
    <definedName name="\Y" localSheetId="2">#REF!</definedName>
    <definedName name="\Y">#REF!</definedName>
    <definedName name="a" localSheetId="2">#REF!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2">#REF!</definedName>
    <definedName name="AD" localSheetId="6">#REF!</definedName>
    <definedName name="AD">#REF!</definedName>
    <definedName name="AD_2" localSheetId="2">#REF!</definedName>
    <definedName name="AD_2">#REF!</definedName>
    <definedName name="adsf" localSheetId="2" hidden="1">#REF!</definedName>
    <definedName name="adsf" hidden="1">#REF!</definedName>
    <definedName name="APRDATA?" localSheetId="2">#REF!</definedName>
    <definedName name="APRDATA?">#REF!</definedName>
    <definedName name="AUGDATA?" localSheetId="2">#REF!</definedName>
    <definedName name="AUGDATA?">#REF!</definedName>
    <definedName name="AUTOPRINT_1" localSheetId="2">#REF!</definedName>
    <definedName name="AUTOPRINT_1">#REF!</definedName>
    <definedName name="AUTOPRINT_2" localSheetId="2">#REF!</definedName>
    <definedName name="AUTOPRINT_2">#REF!</definedName>
    <definedName name="Availability_Factor">[3]Inputs!$C$235</definedName>
    <definedName name="AVERGE" localSheetId="2">#REF!</definedName>
    <definedName name="AVERGE" localSheetId="6">#REF!</definedName>
    <definedName name="AVERGE">#REF!</definedName>
    <definedName name="Bank_Financing">[5]RockGen!$AB$20</definedName>
    <definedName name="BASIS_YEAR" localSheetId="2">#REF!</definedName>
    <definedName name="BASIS_YEAR" localSheetId="6">#REF!</definedName>
    <definedName name="BASIS_YEAR">#REF!</definedName>
    <definedName name="BKBASIS" localSheetId="2">#REF!</definedName>
    <definedName name="BKBASIS">#REF!</definedName>
    <definedName name="BKLF" localSheetId="2">#REF!</definedName>
    <definedName name="BKLF">#REF!</definedName>
    <definedName name="Bond_Financing">[5]RockGen!$AB$20</definedName>
    <definedName name="BondTakeoutYN">[3]Inputs!$D$80</definedName>
    <definedName name="BondTakeoutYN_bis" localSheetId="2">#REF!</definedName>
    <definedName name="BondTakeoutYN_bis" localSheetId="6">#REF!</definedName>
    <definedName name="BondTakeoutYN_bis">#REF!</definedName>
    <definedName name="BR" localSheetId="2">#REF!</definedName>
    <definedName name="BR">#REF!</definedName>
    <definedName name="BR_2" localSheetId="2">#REF!</definedName>
    <definedName name="BR_2">#REF!</definedName>
    <definedName name="Brazilian_CPI_Index">[6]Assumptions!$E$198:$AH$198</definedName>
    <definedName name="Breakeven_point" localSheetId="2">#REF!</definedName>
    <definedName name="Breakeven_point" localSheetId="6">#REF!</definedName>
    <definedName name="Breakeven_point">#REF!</definedName>
    <definedName name="BS_10" localSheetId="2">#REF!</definedName>
    <definedName name="BS_10">#REF!</definedName>
    <definedName name="BS_20" localSheetId="2">#REF!</definedName>
    <definedName name="BS_20">#REF!</definedName>
    <definedName name="BS_30" localSheetId="2">#REF!</definedName>
    <definedName name="BS_30">#REF!</definedName>
    <definedName name="BUDGET_YEAR" localSheetId="2">#REF!</definedName>
    <definedName name="BUDGET_YEAR">#REF!</definedName>
    <definedName name="BuyInDate" localSheetId="2">#REF!</definedName>
    <definedName name="BuyInDate">#REF!</definedName>
    <definedName name="BV" localSheetId="2">#REF!</definedName>
    <definedName name="BV">#REF!</definedName>
    <definedName name="BV_2" localSheetId="2">#REF!</definedName>
    <definedName name="BV_2">#REF!</definedName>
    <definedName name="C_I_PRI" localSheetId="2">#REF!</definedName>
    <definedName name="C_I_PRI">#REF!</definedName>
    <definedName name="C_I_SEC" localSheetId="2">#REF!</definedName>
    <definedName name="C_I_SEC">#REF!</definedName>
    <definedName name="C_IPRI" localSheetId="2">#REF!</definedName>
    <definedName name="C_IPRI">#REF!</definedName>
    <definedName name="c_isec" localSheetId="2">#REF!</definedName>
    <definedName name="c_isec">#REF!</definedName>
    <definedName name="CADS" localSheetId="2">#REF!</definedName>
    <definedName name="CADS">#REF!</definedName>
    <definedName name="carville_case" localSheetId="2">[7]Inputs!#REF!</definedName>
    <definedName name="carville_case" localSheetId="6">[7]Inputs!#REF!</definedName>
    <definedName name="carville_case">[7]Inputs!#REF!</definedName>
    <definedName name="case" localSheetId="2">#REF!</definedName>
    <definedName name="case" localSheetId="6">#REF!</definedName>
    <definedName name="case">#REF!</definedName>
    <definedName name="CATEGORY_HEADER" localSheetId="2">#REF!</definedName>
    <definedName name="CATEGORY_HEADER">#REF!</definedName>
    <definedName name="CC" localSheetId="2">#REF!</definedName>
    <definedName name="CC">#REF!</definedName>
    <definedName name="CC_2" localSheetId="2">#REF!</definedName>
    <definedName name="CC_2">#REF!</definedName>
    <definedName name="CF_10" localSheetId="2">#REF!</definedName>
    <definedName name="CF_10">#REF!</definedName>
    <definedName name="CF_20" localSheetId="2">#REF!</definedName>
    <definedName name="CF_20">#REF!</definedName>
    <definedName name="CF_30" localSheetId="2">#REF!</definedName>
    <definedName name="CF_30">#REF!</definedName>
    <definedName name="CF_LeasePmt">[8]Inputs1!$D$314</definedName>
    <definedName name="CH_LeasePmt">[8]Inputs1!$C$314</definedName>
    <definedName name="CHANGE" localSheetId="2">#REF!</definedName>
    <definedName name="CHANGE" localSheetId="6">#REF!</definedName>
    <definedName name="CHANGE">#REF!</definedName>
    <definedName name="COMGENLIAB" localSheetId="2">#REF!</definedName>
    <definedName name="COMGENLIAB">#REF!</definedName>
    <definedName name="COMM_L_MONTHS" localSheetId="2">#REF!</definedName>
    <definedName name="COMM_L_MONTHS">#REF!</definedName>
    <definedName name="CommFee3rdParty" localSheetId="2">#REF!</definedName>
    <definedName name="CommFee3rdParty">#REF!</definedName>
    <definedName name="Company_name" localSheetId="2">#REF!</definedName>
    <definedName name="Company_name">#REF!</definedName>
    <definedName name="ComProg" localSheetId="2">'[9]Program Screening'!#REF!</definedName>
    <definedName name="ComProg" localSheetId="6">'[9]Program Screening'!#REF!</definedName>
    <definedName name="ComProg">'[9]Program Screening'!#REF!</definedName>
    <definedName name="COST15" localSheetId="2">#REF!</definedName>
    <definedName name="COST15" localSheetId="6">#REF!</definedName>
    <definedName name="COST15">#REF!</definedName>
    <definedName name="COST30" localSheetId="2">#REF!</definedName>
    <definedName name="COST30">#REF!</definedName>
    <definedName name="CPI">[3]Inputs!$C$21</definedName>
    <definedName name="CRATE" localSheetId="2">#REF!</definedName>
    <definedName name="CRATE" localSheetId="6">#REF!</definedName>
    <definedName name="CRATE">#REF!</definedName>
    <definedName name="CSHARE" localSheetId="2">#REF!</definedName>
    <definedName name="CSHARE">#REF!</definedName>
    <definedName name="CURVE" localSheetId="2">#REF!</definedName>
    <definedName name="CURVE">#REF!</definedName>
    <definedName name="CV" localSheetId="2">#REF!</definedName>
    <definedName name="CV">#REF!</definedName>
    <definedName name="CV_2" localSheetId="2">#REF!</definedName>
    <definedName name="CV_2">#REF!</definedName>
    <definedName name="D" localSheetId="2">#REF!</definedName>
    <definedName name="D">#REF!</definedName>
    <definedName name="daf" localSheetId="2">#REF!</definedName>
    <definedName name="daf">#REF!</definedName>
    <definedName name="DATA_01" localSheetId="2" hidden="1">#REF!</definedName>
    <definedName name="DATA_01" hidden="1">#REF!</definedName>
    <definedName name="DATA_02" localSheetId="2" hidden="1">#REF!</definedName>
    <definedName name="DATA_02" hidden="1">#REF!</definedName>
    <definedName name="DATA_03" localSheetId="2" hidden="1">#REF!</definedName>
    <definedName name="DATA_03" hidden="1">#REF!</definedName>
    <definedName name="DATA_04" localSheetId="2" hidden="1">#REF!</definedName>
    <definedName name="DATA_04" hidden="1">#REF!</definedName>
    <definedName name="DATA_05" localSheetId="2" hidden="1">#REF!</definedName>
    <definedName name="DATA_05" hidden="1">#REF!</definedName>
    <definedName name="DATA_06" localSheetId="2" hidden="1">#REF!</definedName>
    <definedName name="DATA_06" hidden="1">#REF!</definedName>
    <definedName name="DATA_07" localSheetId="2" hidden="1">#REF!</definedName>
    <definedName name="DATA_07" hidden="1">#REF!</definedName>
    <definedName name="DATA_08" localSheetId="2" hidden="1">#REF!</definedName>
    <definedName name="DATA_08" hidden="1">#REF!</definedName>
    <definedName name="_xlnm.Database" localSheetId="2">#REF!</definedName>
    <definedName name="_xlnm.Database">#REF!</definedName>
    <definedName name="Database_MI" localSheetId="2">#REF!</definedName>
    <definedName name="Database_MI">#REF!</definedName>
    <definedName name="date">'[10]CASE INFO'!$B$5</definedName>
    <definedName name="DEBT" localSheetId="2">#REF!</definedName>
    <definedName name="DEBT" localSheetId="6">#REF!</definedName>
    <definedName name="DEBT">#REF!</definedName>
    <definedName name="DECDATA?" localSheetId="2">#REF!</definedName>
    <definedName name="DECDATA?">#REF!</definedName>
    <definedName name="Delta3rdParty" localSheetId="2">#REF!</definedName>
    <definedName name="Delta3rdParty">#REF!</definedName>
    <definedName name="DepCase">[3]Inputs!$G$29</definedName>
    <definedName name="DEPINP" localSheetId="2">#REF!</definedName>
    <definedName name="DEPINP" localSheetId="6">#REF!</definedName>
    <definedName name="DEPINP">#REF!</definedName>
    <definedName name="DEPMETH" localSheetId="2">#REF!</definedName>
    <definedName name="DEPMETH">#REF!</definedName>
    <definedName name="DEPR" localSheetId="2">#REF!</definedName>
    <definedName name="DEPR">#REF!</definedName>
    <definedName name="DEPTABLE" localSheetId="2">#REF!</definedName>
    <definedName name="DEPTABLE">#REF!</definedName>
    <definedName name="DIR_ACCESS" localSheetId="2">#REF!</definedName>
    <definedName name="DIR_ACCESS">#REF!</definedName>
    <definedName name="DISPATCH" localSheetId="2">#REF!</definedName>
    <definedName name="DISPATCH">#REF!</definedName>
    <definedName name="DISTRIBUTORS" localSheetId="2">#REF!</definedName>
    <definedName name="DISTRIBUTORS">#REF!</definedName>
    <definedName name="DMPGT" localSheetId="2">#REF!</definedName>
    <definedName name="DMPGT">#REF!</definedName>
    <definedName name="DP" localSheetId="2">#REF!</definedName>
    <definedName name="DP">#REF!</definedName>
    <definedName name="DP_2" localSheetId="2">#REF!</definedName>
    <definedName name="DP_2">#REF!</definedName>
    <definedName name="dr" localSheetId="2">#REF!</definedName>
    <definedName name="dr">#REF!</definedName>
    <definedName name="DRATE" localSheetId="2">#REF!</definedName>
    <definedName name="DRATE">#REF!</definedName>
    <definedName name="DSHARE" localSheetId="2">#REF!</definedName>
    <definedName name="DSHARE">#REF!</definedName>
    <definedName name="E" localSheetId="2">#REF!</definedName>
    <definedName name="E">#REF!</definedName>
    <definedName name="ECADEBT" localSheetId="2">#REF!</definedName>
    <definedName name="ECADEBT">#REF!</definedName>
    <definedName name="EFF" localSheetId="2">#REF!</definedName>
    <definedName name="EFF">#REF!</definedName>
    <definedName name="ELECTRIC1" localSheetId="2">#REF!</definedName>
    <definedName name="ELECTRIC1">#REF!</definedName>
    <definedName name="ELECTRIC2" localSheetId="2">#REF!</definedName>
    <definedName name="ELECTRIC2">#REF!</definedName>
    <definedName name="en">[10]ROUNDING!$B$4</definedName>
    <definedName name="env" localSheetId="2">#REF!</definedName>
    <definedName name="env" localSheetId="6">#REF!</definedName>
    <definedName name="env">#REF!</definedName>
    <definedName name="EQ1_" localSheetId="2">#REF!</definedName>
    <definedName name="EQ1_">#REF!</definedName>
    <definedName name="EQ2_" localSheetId="2">#REF!</definedName>
    <definedName name="EQ2_">#REF!</definedName>
    <definedName name="EQAFUDC" localSheetId="2">#REF!</definedName>
    <definedName name="EQAFUDC">#REF!</definedName>
    <definedName name="EqLoan3rdParty" localSheetId="2">#REF!</definedName>
    <definedName name="EqLoan3rdParty">#REF!</definedName>
    <definedName name="EQUITY" localSheetId="2">[11]ProForma!#REF!</definedName>
    <definedName name="EQUITY" localSheetId="6">[11]ProForma!#REF!</definedName>
    <definedName name="EQUITY">[11]ProForma!#REF!</definedName>
    <definedName name="EquityOpt3rdParty" localSheetId="2">#REF!</definedName>
    <definedName name="EquityOpt3rdParty" localSheetId="6">#REF!</definedName>
    <definedName name="EquityOpt3rdParty">#REF!</definedName>
    <definedName name="EquivLease" localSheetId="2">[12]LeaseAdjustments!#REF!</definedName>
    <definedName name="EquivLease" localSheetId="6">[12]LeaseAdjustments!#REF!</definedName>
    <definedName name="EquivLease">[12]LeaseAdjustments!#REF!</definedName>
    <definedName name="Excel_BuiltIn_Print_Titles_2" localSheetId="2">#REF!</definedName>
    <definedName name="Excel_BuiltIn_Print_Titles_2" localSheetId="6">#REF!</definedName>
    <definedName name="Excel_BuiltIn_Print_Titles_2">#REF!</definedName>
    <definedName name="ExchangeRt" localSheetId="2">#REF!</definedName>
    <definedName name="ExchangeRt">#REF!</definedName>
    <definedName name="F" localSheetId="2">#REF!</definedName>
    <definedName name="F">#REF!</definedName>
    <definedName name="FEBDATA?" localSheetId="2">#REF!</definedName>
    <definedName name="FEBDATA?">#REF!</definedName>
    <definedName name="FEDTAX" localSheetId="2">#REF!</definedName>
    <definedName name="FEDTAX">#REF!</definedName>
    <definedName name="FILE" localSheetId="2">#REF!</definedName>
    <definedName name="FILE">#REF!</definedName>
    <definedName name="FINANCE" localSheetId="2">#REF!</definedName>
    <definedName name="FINANCE">#REF!</definedName>
    <definedName name="Firm">'[13]Master Task List'!$J$2:$M$2</definedName>
    <definedName name="Fixed_costs" localSheetId="2">#REF!</definedName>
    <definedName name="Fixed_costs" localSheetId="6">#REF!</definedName>
    <definedName name="Fixed_costs">#REF!</definedName>
    <definedName name="FOOT1" localSheetId="2">#REF!</definedName>
    <definedName name="FOOT1">#REF!</definedName>
    <definedName name="FOOT2" localSheetId="2">#REF!</definedName>
    <definedName name="FOOT2">#REF!</definedName>
    <definedName name="FOOT3" localSheetId="2">#REF!</definedName>
    <definedName name="FOOT3">#REF!</definedName>
    <definedName name="FOOT4" localSheetId="2">#REF!</definedName>
    <definedName name="FOOT4">#REF!</definedName>
    <definedName name="fr" localSheetId="2">'[14]Maintenance Model'!#REF!</definedName>
    <definedName name="fr" localSheetId="6">'[14]Maintenance Model'!#REF!</definedName>
    <definedName name="fr">'[14]Maintenance Model'!#REF!</definedName>
    <definedName name="FYMY" localSheetId="2">#REF!</definedName>
    <definedName name="FYMY" localSheetId="6">#REF!</definedName>
    <definedName name="FYMY">#REF!</definedName>
    <definedName name="Gas" localSheetId="2">#REF!</definedName>
    <definedName name="Gas">#REF!</definedName>
    <definedName name="Gross_margin" localSheetId="2">#REF!</definedName>
    <definedName name="Gross_margin">#REF!</definedName>
    <definedName name="HB" localSheetId="2">#REF!</definedName>
    <definedName name="HB">#REF!</definedName>
    <definedName name="HB_2" localSheetId="2">#REF!</definedName>
    <definedName name="HB_2">#REF!</definedName>
    <definedName name="HEAD1" localSheetId="2">#REF!</definedName>
    <definedName name="HEAD1">#REF!</definedName>
    <definedName name="IGT" localSheetId="2">#REF!</definedName>
    <definedName name="IGT">#REF!</definedName>
    <definedName name="INCREGRAPH" localSheetId="2">#REF!</definedName>
    <definedName name="INCREGRAPH">#REF!</definedName>
    <definedName name="INCREM" localSheetId="2">#REF!</definedName>
    <definedName name="INCREM">#REF!</definedName>
    <definedName name="INFLATN" localSheetId="2">#REF!</definedName>
    <definedName name="INFLATN">#REF!</definedName>
    <definedName name="INPUT1">[3]Inputs!$A$1:$Q$63</definedName>
    <definedName name="Inputs" localSheetId="2">#REF!</definedName>
    <definedName name="Inputs" localSheetId="6">#REF!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2" hidden="1">#REF!</definedName>
    <definedName name="IntroPrintArea" localSheetId="6" hidden="1">#REF!</definedName>
    <definedName name="IntroPrintArea" hidden="1">#REF!</definedName>
    <definedName name="ip" localSheetId="2">[15]Assumptions!#REF!</definedName>
    <definedName name="ip" localSheetId="6">[15]Assumptions!#REF!</definedName>
    <definedName name="ip">[15]Assumptions!#REF!</definedName>
    <definedName name="IRV4_C" localSheetId="2">#REF!</definedName>
    <definedName name="IRV4_C" localSheetId="6">#REF!</definedName>
    <definedName name="IRV4_C">#REF!</definedName>
    <definedName name="IRV4_G" localSheetId="2">#REF!</definedName>
    <definedName name="IRV4_G">#REF!</definedName>
    <definedName name="ISD" localSheetId="2">#REF!</definedName>
    <definedName name="ISD">#REF!</definedName>
    <definedName name="JANDATA?" localSheetId="2">#REF!</definedName>
    <definedName name="JANDATA?">#REF!</definedName>
    <definedName name="JULDATA?" localSheetId="2">#REF!</definedName>
    <definedName name="JULDATA?">#REF!</definedName>
    <definedName name="JUNDATA?" localSheetId="2">#REF!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2">#REF!</definedName>
    <definedName name="LeaseMonthly" localSheetId="6">#REF!</definedName>
    <definedName name="LeaseMonthly">#REF!</definedName>
    <definedName name="LeaseRunYN">[3]Inputs!$D$79</definedName>
    <definedName name="LeaseYrFraction" localSheetId="2">[12]LeaseAdjustments!#REF!</definedName>
    <definedName name="LeaseYrFraction" localSheetId="6">[12]LeaseAdjustments!#REF!</definedName>
    <definedName name="LeaseYrFraction">[12]LeaseAdjustments!#REF!</definedName>
    <definedName name="Leasing" localSheetId="2">'[16]Kelley 15-15 Assumptions'!#REF!</definedName>
    <definedName name="Leasing" localSheetId="6">'[16]Kelley 15-15 Assumptions'!#REF!</definedName>
    <definedName name="Leasing">'[16]Kelley 15-15 Assumptions'!#REF!</definedName>
    <definedName name="light">SUM([10]GUL!$G$24:$G$46,[10]GUL!$G$80:$G$82)</definedName>
    <definedName name="LOAD" localSheetId="2">#REF!</definedName>
    <definedName name="LOAD" localSheetId="6">#REF!</definedName>
    <definedName name="LOAD">#REF!</definedName>
    <definedName name="Locator" localSheetId="6">#REF!</definedName>
    <definedName name="Locator">#REF!</definedName>
    <definedName name="Look1Area" localSheetId="2">#REF!</definedName>
    <definedName name="Look1Area">#REF!</definedName>
    <definedName name="Look2Area" localSheetId="2">#REF!</definedName>
    <definedName name="Look2Area">#REF!</definedName>
    <definedName name="Look3Area" localSheetId="2">#REF!</definedName>
    <definedName name="Look3Area">#REF!</definedName>
    <definedName name="Look4Area" localSheetId="2">#REF!</definedName>
    <definedName name="Look4Area">#REF!</definedName>
    <definedName name="Look5Area" localSheetId="2">#REF!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2">#REF!</definedName>
    <definedName name="MARDATA?" localSheetId="6">#REF!</definedName>
    <definedName name="MARDATA?">#REF!</definedName>
    <definedName name="MAYDATA?" localSheetId="2">#REF!</definedName>
    <definedName name="MAYDATA?">#REF!</definedName>
    <definedName name="MENU" localSheetId="2">#REF!</definedName>
    <definedName name="MENU">#REF!</definedName>
    <definedName name="MENU1" localSheetId="2">#REF!</definedName>
    <definedName name="MENU1">#REF!</definedName>
    <definedName name="MENU2" localSheetId="2">#REF!</definedName>
    <definedName name="MENU2">#REF!</definedName>
    <definedName name="MENU2A" localSheetId="2">#REF!</definedName>
    <definedName name="MENU2A">#REF!</definedName>
    <definedName name="MENU3" localSheetId="2">#REF!</definedName>
    <definedName name="MENU3">#REF!</definedName>
    <definedName name="MILLIONS" localSheetId="2">#REF!</definedName>
    <definedName name="MILLIONS">#REF!</definedName>
    <definedName name="MiniPermPBYN">[3]Inputs!$H$81</definedName>
    <definedName name="MiniPermYN">[3]Inputs!$H$79</definedName>
    <definedName name="MMLB_SO_DECEMBE" localSheetId="2">#REF!</definedName>
    <definedName name="MMLB_SO_DECEMBE" localSheetId="6">#REF!</definedName>
    <definedName name="MMLB_SO_DECEMBE">#REF!</definedName>
    <definedName name="MMLB_SO_FEBRUAR" localSheetId="2">#REF!</definedName>
    <definedName name="MMLB_SO_FEBRUAR">#REF!</definedName>
    <definedName name="MMLB_SO_JANUARY" localSheetId="2">#REF!</definedName>
    <definedName name="MMLB_SO_JANUARY">#REF!</definedName>
    <definedName name="MMLB_SO_NOVEMBE" localSheetId="2">#REF!</definedName>
    <definedName name="MMLB_SO_NOVEMBE">#REF!</definedName>
    <definedName name="MMLB_SO_OCTOBER" localSheetId="2">#REF!</definedName>
    <definedName name="MMLB_SO_OCTOBER">#REF!</definedName>
    <definedName name="MMLB_SO_SEPTEMB" localSheetId="2">#REF!</definedName>
    <definedName name="MMLB_SO_SEPTEMB">#REF!</definedName>
    <definedName name="MMLB_SOLD_ANNUA" localSheetId="2">#REF!</definedName>
    <definedName name="MMLB_SOLD_ANNUA">#REF!</definedName>
    <definedName name="MMLB_SOLD_APRIL" localSheetId="2">#REF!</definedName>
    <definedName name="MMLB_SOLD_APRIL">#REF!</definedName>
    <definedName name="MMLB_SOLD_AUGUS" localSheetId="2">#REF!</definedName>
    <definedName name="MMLB_SOLD_AUGUS">#REF!</definedName>
    <definedName name="MMLB_SOLD_JULY" localSheetId="2">#REF!</definedName>
    <definedName name="MMLB_SOLD_JULY">#REF!</definedName>
    <definedName name="MMLB_SOLD_JUNE" localSheetId="2">#REF!</definedName>
    <definedName name="MMLB_SOLD_JUNE">#REF!</definedName>
    <definedName name="MMLB_SOLD_MARCH" localSheetId="2">#REF!</definedName>
    <definedName name="MMLB_SOLD_MARCH">#REF!</definedName>
    <definedName name="MMLB_SOLD_MAY" localSheetId="2">#REF!</definedName>
    <definedName name="MMLB_SOLD_MAY">#REF!</definedName>
    <definedName name="MonthlyDiscRate" localSheetId="2">#REF!</definedName>
    <definedName name="MonthlyDiscRate">#REF!</definedName>
    <definedName name="MORE" localSheetId="2">#REF!</definedName>
    <definedName name="MORE">#REF!</definedName>
    <definedName name="MSG_CELL" localSheetId="2">#REF!</definedName>
    <definedName name="MSG_CELL">#REF!</definedName>
    <definedName name="MSG_CELL2" localSheetId="2">#REF!</definedName>
    <definedName name="MSG_CELL2">#REF!</definedName>
    <definedName name="MUNI" localSheetId="2">#REF!</definedName>
    <definedName name="MUNI">#REF!</definedName>
    <definedName name="N_RET10" localSheetId="2">#REF!</definedName>
    <definedName name="N_RET10">#REF!</definedName>
    <definedName name="N_RET20" localSheetId="2">#REF!</definedName>
    <definedName name="N_RET20">#REF!</definedName>
    <definedName name="N_RET30" localSheetId="2">#REF!</definedName>
    <definedName name="N_RET30">#REF!</definedName>
    <definedName name="NAME" localSheetId="2">#REF!</definedName>
    <definedName name="NAME">#REF!</definedName>
    <definedName name="NAME2" localSheetId="2">#REF!</definedName>
    <definedName name="NAME2">#REF!</definedName>
    <definedName name="Net_Capacity">[3]Inputs!$D$171</definedName>
    <definedName name="Net_profit" localSheetId="2">#REF!</definedName>
    <definedName name="Net_profit" localSheetId="6">#REF!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2">#REF!</definedName>
    <definedName name="NLGT" localSheetId="6">#REF!</definedName>
    <definedName name="NLGT">#REF!</definedName>
    <definedName name="NMWH_ANNUAL" localSheetId="2">#REF!</definedName>
    <definedName name="NMWH_ANNUAL">#REF!</definedName>
    <definedName name="NMWH_APRIL" localSheetId="2">#REF!</definedName>
    <definedName name="NMWH_APRIL">#REF!</definedName>
    <definedName name="NMWH_AUGUST" localSheetId="2">#REF!</definedName>
    <definedName name="NMWH_AUGUST">#REF!</definedName>
    <definedName name="NMWH_DECEMBER" localSheetId="2">#REF!</definedName>
    <definedName name="NMWH_DECEMBER">#REF!</definedName>
    <definedName name="NMWH_FEBRUARY" localSheetId="2">#REF!</definedName>
    <definedName name="NMWH_FEBRUARY">#REF!</definedName>
    <definedName name="NMWH_JANUARY" localSheetId="2">#REF!</definedName>
    <definedName name="NMWH_JANUARY">#REF!</definedName>
    <definedName name="NMWH_JULY" localSheetId="2">#REF!</definedName>
    <definedName name="NMWH_JULY">#REF!</definedName>
    <definedName name="NMWH_JUNE" localSheetId="2">#REF!</definedName>
    <definedName name="NMWH_JUNE">#REF!</definedName>
    <definedName name="NMWH_MARCH" localSheetId="2">#REF!</definedName>
    <definedName name="NMWH_MARCH">#REF!</definedName>
    <definedName name="NMWH_MAY" localSheetId="2">#REF!</definedName>
    <definedName name="NMWH_MAY">#REF!</definedName>
    <definedName name="NMWH_NOVEMBER" localSheetId="2">#REF!</definedName>
    <definedName name="NMWH_NOVEMBER">#REF!</definedName>
    <definedName name="NMWH_OCTOBER" localSheetId="2">#REF!</definedName>
    <definedName name="NMWH_OCTOBER">#REF!</definedName>
    <definedName name="NMWH_SEPTEMBER" localSheetId="2">#REF!</definedName>
    <definedName name="NMWH_SEPTEMBER">#REF!</definedName>
    <definedName name="NoUnits">[8]Inputs1!$C$13</definedName>
    <definedName name="NOVDATA?" localSheetId="2">#REF!</definedName>
    <definedName name="NOVDATA?" localSheetId="6">#REF!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2">[3]Inputs!#REF!</definedName>
    <definedName name="NOxpMB2" localSheetId="6">[3]Inputs!#REF!</definedName>
    <definedName name="NOxpMB2">[3]Inputs!#REF!</definedName>
    <definedName name="NOxUncontNorm1">[3]Inputs!$D$297</definedName>
    <definedName name="NOxUncontNorm2">[3]Inputs!$F$297</definedName>
    <definedName name="NPV_of_Build_Option" localSheetId="2">'[14]Maintenance Model'!#REF!</definedName>
    <definedName name="NPV_of_Build_Option" localSheetId="6">'[14]Maintenance Model'!#REF!</definedName>
    <definedName name="NPV_of_Build_Option">'[14]Maintenance Model'!#REF!</definedName>
    <definedName name="OANDM" localSheetId="2">#REF!</definedName>
    <definedName name="OANDM" localSheetId="6">#REF!</definedName>
    <definedName name="OANDM">#REF!</definedName>
    <definedName name="OCTDATA?" localSheetId="2">#REF!</definedName>
    <definedName name="OCTDATA?">#REF!</definedName>
    <definedName name="ODEBT" localSheetId="2">#REF!</definedName>
    <definedName name="ODEBT">#REF!</definedName>
    <definedName name="old_1" hidden="1">[19]old!$V$5</definedName>
    <definedName name="OpDateU3">[8]Inputs1!$C$21</definedName>
    <definedName name="OpDateU4">[8]Inputs1!$D$21</definedName>
    <definedName name="OPEXP" localSheetId="2">#REF!</definedName>
    <definedName name="OPEXP" localSheetId="6">#REF!</definedName>
    <definedName name="OPEXP">#REF!</definedName>
    <definedName name="Other_1" localSheetId="2">#REF!</definedName>
    <definedName name="Other_1">#REF!</definedName>
    <definedName name="Other_2" localSheetId="2">#REF!</definedName>
    <definedName name="Other_2">#REF!</definedName>
    <definedName name="Other_3" localSheetId="2">#REF!</definedName>
    <definedName name="Other_3">#REF!</definedName>
    <definedName name="Other_4" localSheetId="2">#REF!</definedName>
    <definedName name="Other_4">#REF!</definedName>
    <definedName name="Other_5" localSheetId="2">#REF!</definedName>
    <definedName name="Other_5">#REF!</definedName>
    <definedName name="Other_6" localSheetId="2">#REF!</definedName>
    <definedName name="Other_6">#REF!</definedName>
    <definedName name="OVERVIEW" localSheetId="2">#REF!</definedName>
    <definedName name="OVERVIEW">#REF!</definedName>
    <definedName name="PAGE_NUMBERS" localSheetId="2">#REF!</definedName>
    <definedName name="PAGE_NUMBERS">#REF!</definedName>
    <definedName name="PAGE_STRING" localSheetId="2">#REF!</definedName>
    <definedName name="PAGE_STRING">#REF!</definedName>
    <definedName name="PARASITIC">[16]Input!$H$15</definedName>
    <definedName name="Party3Equity" localSheetId="2">[12]Inputs!#REF!</definedName>
    <definedName name="Party3Equity" localSheetId="6">[12]Inputs!#REF!</definedName>
    <definedName name="Party3Equity">[12]Inputs!#REF!</definedName>
    <definedName name="PB" localSheetId="2">#REF!</definedName>
    <definedName name="PB" localSheetId="6">#REF!</definedName>
    <definedName name="PB">#REF!</definedName>
    <definedName name="PB_2" localSheetId="2">#REF!</definedName>
    <definedName name="PB_2">#REF!</definedName>
    <definedName name="PctEquity3rdParty" localSheetId="2">#REF!</definedName>
    <definedName name="PctEquity3rdParty">#REF!</definedName>
    <definedName name="PERFORM15" localSheetId="2">#REF!</definedName>
    <definedName name="PERFORM15">#REF!</definedName>
    <definedName name="PERFORM30" localSheetId="2">#REF!</definedName>
    <definedName name="PERFORM30">#REF!</definedName>
    <definedName name="period1">'[20]1. Proposal Information'!$E$8</definedName>
    <definedName name="period2">'[20]1. Proposal Information'!$E$9</definedName>
    <definedName name="period3">'[20]1. Proposal Information'!$E$10</definedName>
    <definedName name="PERKW" localSheetId="2">#REF!</definedName>
    <definedName name="PERKW" localSheetId="6">#REF!</definedName>
    <definedName name="PERKW">#REF!</definedName>
    <definedName name="PIND" localSheetId="2">#REF!</definedName>
    <definedName name="PIND">#REF!</definedName>
    <definedName name="PLANT" localSheetId="2">#REF!</definedName>
    <definedName name="PLANT">#REF!</definedName>
    <definedName name="ppi">[21]Assumptions!$E$10</definedName>
    <definedName name="PR_Factor" localSheetId="2">#REF!</definedName>
    <definedName name="PR_Factor" localSheetId="6">#REF!</definedName>
    <definedName name="PR_Factor">#REF!</definedName>
    <definedName name="PRATE" localSheetId="2">#REF!</definedName>
    <definedName name="PRATE">#REF!</definedName>
    <definedName name="PresentationNormalA4" localSheetId="2">#REF!</definedName>
    <definedName name="PresentationNormalA4">#REF!</definedName>
    <definedName name="PRICEV" localSheetId="2">#REF!</definedName>
    <definedName name="PRICEV">#REF!</definedName>
    <definedName name="PRINT" localSheetId="2">#REF!</definedName>
    <definedName name="PRINT">#REF!</definedName>
    <definedName name="_xlnm.Print_Area" localSheetId="2">#REF!</definedName>
    <definedName name="_xlnm.Print_Area" localSheetId="5">'7 - Historical IQ MF Partcptn'!$A$1:$S$39</definedName>
    <definedName name="_xlnm.Print_Area">#REF!</definedName>
    <definedName name="PRINT_AREA_MI" localSheetId="2">#REF!</definedName>
    <definedName name="PRINT_AREA_MI">#REF!</definedName>
    <definedName name="PRINT_CATEGS" localSheetId="2">#REF!</definedName>
    <definedName name="PRINT_CATEGS">#REF!</definedName>
    <definedName name="PRINT_LABOR" localSheetId="2">#REF!</definedName>
    <definedName name="PRINT_LABOR">#REF!</definedName>
    <definedName name="PRINT_SUMMARY" localSheetId="2">#REF!</definedName>
    <definedName name="PRINT_SUMMARY">#REF!</definedName>
    <definedName name="_xlnm.Print_Titles" localSheetId="2">#REF!</definedName>
    <definedName name="_xlnm.Print_Titles">#REF!</definedName>
    <definedName name="Pro_Rata_Factor" localSheetId="2">#REF!</definedName>
    <definedName name="Pro_Rata_Factor">#REF!</definedName>
    <definedName name="PRODUCTION" localSheetId="2">#REF!</definedName>
    <definedName name="PRODUCTION">#REF!</definedName>
    <definedName name="PROFORMA" localSheetId="2">#REF!</definedName>
    <definedName name="PROFORMA">#REF!</definedName>
    <definedName name="PROFORQ" localSheetId="2">#REF!</definedName>
    <definedName name="PROFORQ">#REF!</definedName>
    <definedName name="PROJCOSTS" localSheetId="2">#REF!</definedName>
    <definedName name="PROJCOSTS">#REF!</definedName>
    <definedName name="PROJECT_NAME" localSheetId="2">#REF!</definedName>
    <definedName name="PROJECT_NAME">#REF!</definedName>
    <definedName name="ProjectCostU3">[22]Inputs1!$D$76</definedName>
    <definedName name="ProjectName">[22]Inputs1!$C$6</definedName>
    <definedName name="PROP" localSheetId="2">#REF!</definedName>
    <definedName name="PROP" localSheetId="6">#REF!</definedName>
    <definedName name="PROP">#REF!</definedName>
    <definedName name="PROPTAX" localSheetId="2">#REF!</definedName>
    <definedName name="PROPTAX">#REF!</definedName>
    <definedName name="PSHARE" localSheetId="2">#REF!</definedName>
    <definedName name="PSHARE">#REF!</definedName>
    <definedName name="Ptas" localSheetId="2">#REF!</definedName>
    <definedName name="Ptas">#REF!</definedName>
    <definedName name="PTNR_RET10" localSheetId="2">#REF!</definedName>
    <definedName name="PTNR_RET10">#REF!</definedName>
    <definedName name="PTNR_RET20" localSheetId="2">#REF!</definedName>
    <definedName name="PTNR_RET20">#REF!</definedName>
    <definedName name="PTNR_RET30" localSheetId="2">#REF!</definedName>
    <definedName name="PTNR_RET30">#REF!</definedName>
    <definedName name="PV" localSheetId="2">#REF!</definedName>
    <definedName name="PV">#REF!</definedName>
    <definedName name="PVRR" localSheetId="2">#REF!</definedName>
    <definedName name="PVRR">#REF!</definedName>
    <definedName name="QUESTIONS" localSheetId="2">#REF!</definedName>
    <definedName name="QUESTIONS">#REF!</definedName>
    <definedName name="R_RET10" localSheetId="2">#REF!</definedName>
    <definedName name="R_RET10">#REF!</definedName>
    <definedName name="R_Selected" localSheetId="2">#REF!</definedName>
    <definedName name="R_Selected">#REF!</definedName>
    <definedName name="R_TableArea" localSheetId="2">#REF!</definedName>
    <definedName name="R_TableArea">#REF!</definedName>
    <definedName name="R_TableHeading" localSheetId="2">#REF!</definedName>
    <definedName name="R_TableHeading">#REF!</definedName>
    <definedName name="R_TableRowsArea" localSheetId="2">#REF!</definedName>
    <definedName name="R_TableRowsArea">#REF!</definedName>
    <definedName name="R_TableTotals" localSheetId="2">#REF!</definedName>
    <definedName name="R_TableTotals">#REF!</definedName>
    <definedName name="RANGE" localSheetId="2">#REF!</definedName>
    <definedName name="RANGE">#REF!</definedName>
    <definedName name="RANGE1" localSheetId="2">#REF!</definedName>
    <definedName name="RANGE1">#REF!</definedName>
    <definedName name="rat" localSheetId="2">#REF!</definedName>
    <definedName name="rat">#REF!</definedName>
    <definedName name="RATES" localSheetId="2">#REF!</definedName>
    <definedName name="RATES">#REF!</definedName>
    <definedName name="REALWACC" localSheetId="2">#REF!</definedName>
    <definedName name="REALWACC">#REF!</definedName>
    <definedName name="Rent">'[16]Master Assumption Page'!$E$12</definedName>
    <definedName name="rent_a" localSheetId="2">#REF!</definedName>
    <definedName name="rent_a" localSheetId="6">#REF!</definedName>
    <definedName name="rent_a">#REF!</definedName>
    <definedName name="RES" localSheetId="2">#REF!</definedName>
    <definedName name="RES">#REF!</definedName>
    <definedName name="RESERVES" localSheetId="2">[11]ProForma!#REF!</definedName>
    <definedName name="RESERVES" localSheetId="6">[11]ProForma!#REF!</definedName>
    <definedName name="RESERVES">[11]ProForma!#REF!</definedName>
    <definedName name="ResProg" localSheetId="2">'[9]Program Screening'!#REF!</definedName>
    <definedName name="ResProg" localSheetId="6">'[9]Program Screening'!#REF!</definedName>
    <definedName name="ResProg">'[9]Program Screening'!#REF!</definedName>
    <definedName name="REUNITS" localSheetId="2">#REF!</definedName>
    <definedName name="REUNITS" localSheetId="6">#REF!</definedName>
    <definedName name="REUNITS">#REF!</definedName>
    <definedName name="REUNITSTATUS" localSheetId="2">#REF!</definedName>
    <definedName name="REUNITSTATUS">#REF!</definedName>
    <definedName name="rev">[10]ROUNDING!$B$6</definedName>
    <definedName name="RG" localSheetId="2">#REF!</definedName>
    <definedName name="RG" localSheetId="6">#REF!</definedName>
    <definedName name="RG">#REF!</definedName>
    <definedName name="RG_2" localSheetId="2">#REF!</definedName>
    <definedName name="RG_2">#REF!</definedName>
    <definedName name="s">[11]Inputs!$B$109:$F$124</definedName>
    <definedName name="Sales_price_unit" localSheetId="2">#REF!</definedName>
    <definedName name="Sales_price_unit" localSheetId="6">#REF!</definedName>
    <definedName name="Sales_price_unit">#REF!</definedName>
    <definedName name="Sales_volume_units" localSheetId="2">#REF!</definedName>
    <definedName name="Sales_volume_units">#REF!</definedName>
    <definedName name="SAN_JUAN_1" localSheetId="2">#REF!</definedName>
    <definedName name="SAN_JUAN_1">#REF!</definedName>
    <definedName name="SAVCOM" localSheetId="2">#REF!</definedName>
    <definedName name="SAVCOM">#REF!</definedName>
    <definedName name="SAVE" localSheetId="2">#REF!</definedName>
    <definedName name="SAVE">#REF!</definedName>
    <definedName name="SelectedYear">#REF!</definedName>
    <definedName name="SEPDATA?" localSheetId="2">#REF!</definedName>
    <definedName name="SEPDATA?">#REF!</definedName>
    <definedName name="SETUP_PRINT" localSheetId="2">#REF!</definedName>
    <definedName name="SETUP_PRINT">#REF!</definedName>
    <definedName name="SIGN" localSheetId="2">#REF!</definedName>
    <definedName name="SIGN">#REF!</definedName>
    <definedName name="SIX" localSheetId="2">#REF!</definedName>
    <definedName name="SIX">#REF!</definedName>
    <definedName name="SizingYN" localSheetId="2">#REF!</definedName>
    <definedName name="SizingYN">#REF!</definedName>
    <definedName name="SORT" localSheetId="2">#REF!</definedName>
    <definedName name="SORT">#REF!</definedName>
    <definedName name="SP_CNTRCT" localSheetId="2">#REF!</definedName>
    <definedName name="SP_CNTRCT">#REF!</definedName>
    <definedName name="SPEC_CONTRACT" localSheetId="2">#REF!</definedName>
    <definedName name="SPEC_CONTRACT">#REF!</definedName>
    <definedName name="SR" localSheetId="2">#REF!</definedName>
    <definedName name="SR">#REF!</definedName>
    <definedName name="SR_2" localSheetId="2">#REF!</definedName>
    <definedName name="SR_2">#REF!</definedName>
    <definedName name="Startup.Quarter" localSheetId="2">#REF!</definedName>
    <definedName name="Startup.Quarter">#REF!</definedName>
    <definedName name="startupper">'[20]1. Proposal Information'!$E$7</definedName>
    <definedName name="STATETAX" localSheetId="2">#REF!</definedName>
    <definedName name="STATETAX" localSheetId="6">#REF!</definedName>
    <definedName name="STATETAX">#REF!</definedName>
    <definedName name="STEAM" localSheetId="2">#REF!</definedName>
    <definedName name="STEAM">#REF!</definedName>
    <definedName name="STIF_Mo_Rate" localSheetId="2">#REF!</definedName>
    <definedName name="STIF_Mo_Rate">#REF!</definedName>
    <definedName name="sum" localSheetId="2">#REF!</definedName>
    <definedName name="sum">#REF!</definedName>
    <definedName name="SUMMARY">[3]Summary!$A$1:$T$64</definedName>
    <definedName name="SUNIT" localSheetId="2">#REF!</definedName>
    <definedName name="SUNIT" localSheetId="6">#REF!</definedName>
    <definedName name="SUNIT">#REF!</definedName>
    <definedName name="SupDebtU4">[22]SupportableDebtU4!$E$24</definedName>
    <definedName name="SynthLeaseYN">[3]Inputs!$H$80</definedName>
    <definedName name="t">[11]Inputs!$B$109:$F$124</definedName>
    <definedName name="T_DEBT" localSheetId="2">#REF!</definedName>
    <definedName name="T_DEBT" localSheetId="6">#REF!</definedName>
    <definedName name="T_DEBT">#REF!</definedName>
    <definedName name="T1_" localSheetId="2">#REF!</definedName>
    <definedName name="T1_">#REF!</definedName>
    <definedName name="T2_" localSheetId="2">#REF!</definedName>
    <definedName name="T2_">#REF!</definedName>
    <definedName name="T3_" localSheetId="2">#REF!</definedName>
    <definedName name="T3_">#REF!</definedName>
    <definedName name="T4_" localSheetId="2">#REF!</definedName>
    <definedName name="T4_">#REF!</definedName>
    <definedName name="TAX" localSheetId="2">#REF!</definedName>
    <definedName name="TAX">#REF!</definedName>
    <definedName name="TAXES" localSheetId="2">#REF!</definedName>
    <definedName name="TAXES">#REF!</definedName>
    <definedName name="TEMP1" localSheetId="2">#REF!</definedName>
    <definedName name="TEMP1">#REF!</definedName>
    <definedName name="TEMP2" localSheetId="2">#REF!</definedName>
    <definedName name="TEMP2">#REF!</definedName>
    <definedName name="TEMP3" localSheetId="2">#REF!</definedName>
    <definedName name="TEMP3">#REF!</definedName>
    <definedName name="TEMP4" localSheetId="2">#REF!</definedName>
    <definedName name="TEMP4">#REF!</definedName>
    <definedName name="TEMP5">[3]Rev!$A$1:$S$62</definedName>
    <definedName name="TEMP6">[3]Rev!$A$69:$S$115</definedName>
    <definedName name="TEMP8" localSheetId="2">[3]Performance!#REF!</definedName>
    <definedName name="TEMP8" localSheetId="6">[3]Performance!#REF!</definedName>
    <definedName name="TEMP8">[3]Performance!#REF!</definedName>
    <definedName name="TemplatePrintArea" localSheetId="2">#REF!</definedName>
    <definedName name="TemplatePrintArea" localSheetId="6">#REF!</definedName>
    <definedName name="TemplatePrintArea">#REF!</definedName>
    <definedName name="test" localSheetId="2">#REF!</definedName>
    <definedName name="test">#REF!</definedName>
    <definedName name="TestAdd">"Test RefersTo1"</definedName>
    <definedName name="Title">[22]Options!$E$2</definedName>
    <definedName name="titles" localSheetId="2">#REF!</definedName>
    <definedName name="titles" localSheetId="6">#REF!</definedName>
    <definedName name="titles">#REF!</definedName>
    <definedName name="titles_sec" localSheetId="2">#REF!</definedName>
    <definedName name="titles_sec">#REF!</definedName>
    <definedName name="TOLLPER2">[23]Assumptions!$F$23</definedName>
    <definedName name="TOLLPERC1">[23]Assumptions!$F$22</definedName>
    <definedName name="Total_fixed" localSheetId="2">#REF!</definedName>
    <definedName name="Total_fixed" localSheetId="6">#REF!</definedName>
    <definedName name="Total_fixed">#REF!</definedName>
    <definedName name="Total_Sales" localSheetId="2">#REF!</definedName>
    <definedName name="Total_Sales">#REF!</definedName>
    <definedName name="Total_variable" localSheetId="2">#REF!</definedName>
    <definedName name="Total_variable">#REF!</definedName>
    <definedName name="TOTINSURANCE" localSheetId="2">#REF!</definedName>
    <definedName name="TOTINSURANCE">#REF!</definedName>
    <definedName name="TrialEqLn3rdParty" localSheetId="2">#REF!</definedName>
    <definedName name="TrialEqLn3rdParty">#REF!</definedName>
    <definedName name="TXBASIS" localSheetId="2">#REF!</definedName>
    <definedName name="TXBASIS">#REF!</definedName>
    <definedName name="U1OutageWks">[3]Inputs!$F$24</definedName>
    <definedName name="U2OutageWks">[3]Inputs!$F$25</definedName>
    <definedName name="Unit_contrib_margin" localSheetId="2">#REF!</definedName>
    <definedName name="Unit_contrib_margin" localSheetId="6">#REF!</definedName>
    <definedName name="Unit_contrib_margin">#REF!</definedName>
    <definedName name="UNITS" localSheetId="2">#REF!</definedName>
    <definedName name="UNITS">#REF!</definedName>
    <definedName name="UNITSTATUS" localSheetId="2">#REF!</definedName>
    <definedName name="UNITSTATUS">#REF!</definedName>
    <definedName name="Variable_cost_unit" localSheetId="2">#REF!</definedName>
    <definedName name="Variable_cost_unit">#REF!</definedName>
    <definedName name="Variable_costs_unit" localSheetId="2">#REF!</definedName>
    <definedName name="Variable_costs_unit">#REF!</definedName>
    <definedName name="Variable_Unit_Cost" localSheetId="2">#REF!</definedName>
    <definedName name="Variable_Unit_Cost">#REF!</definedName>
    <definedName name="WACC" localSheetId="2">#REF!</definedName>
    <definedName name="WACC">#REF!</definedName>
    <definedName name="WACDEBT" localSheetId="2">#REF!</definedName>
    <definedName name="WACDEBT">#REF!</definedName>
    <definedName name="WACEQTY" localSheetId="2">#REF!</definedName>
    <definedName name="WACEQTY">#REF!</definedName>
    <definedName name="WC_10" localSheetId="2">#REF!</definedName>
    <definedName name="WC_10">#REF!</definedName>
    <definedName name="WC_20" localSheetId="2">#REF!</definedName>
    <definedName name="WC_20">#REF!</definedName>
    <definedName name="WC_30" localSheetId="2">#REF!</definedName>
    <definedName name="WC_30">#REF!</definedName>
    <definedName name="WGT" localSheetId="2">#REF!</definedName>
    <definedName name="WGT">#REF!</definedName>
    <definedName name="WHAT_PRINT" localSheetId="2">#REF!</definedName>
    <definedName name="WHAT_PRINT">#REF!</definedName>
    <definedName name="witness">'[10]CASE INFO'!$B$4</definedName>
    <definedName name="wp">'[24]CASE INFO'!$B$7</definedName>
    <definedName name="Years">[25]Assumptions!$D$49:$D$52</definedName>
    <definedName name="YP_ALL" localSheetId="2">#REF!</definedName>
    <definedName name="YP_ALL" localSheetId="6">#REF!</definedName>
    <definedName name="YP_ALL">#REF!</definedName>
    <definedName name="YP_STANDARD" localSheetId="2">#REF!</definedName>
    <definedName name="YP_STAND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5" i="1" l="1"/>
  <c r="E25" i="1"/>
  <c r="F25" i="1"/>
  <c r="D46" i="1"/>
  <c r="E46" i="1"/>
  <c r="F46" i="1"/>
  <c r="B3" i="7"/>
  <c r="B3" i="6"/>
  <c r="L48" i="1"/>
  <c r="K48" i="1"/>
  <c r="J48" i="1"/>
  <c r="H47" i="1"/>
  <c r="H48" i="1" s="1"/>
  <c r="M48" i="1" s="1"/>
  <c r="D35" i="5"/>
  <c r="E34" i="5"/>
  <c r="E33" i="5"/>
  <c r="E32" i="5"/>
  <c r="C35" i="5"/>
  <c r="E35" i="5" s="1"/>
  <c r="C30" i="5"/>
  <c r="D28" i="5"/>
  <c r="D29" i="5" s="1"/>
  <c r="E29" i="5" s="1"/>
  <c r="E27" i="5"/>
  <c r="D27" i="5"/>
  <c r="E26" i="5"/>
  <c r="F24" i="5"/>
  <c r="E24" i="5"/>
  <c r="G24" i="5" s="1"/>
  <c r="D24" i="5"/>
  <c r="C24" i="5" s="1"/>
  <c r="G23" i="5"/>
  <c r="C23" i="5"/>
  <c r="G22" i="5"/>
  <c r="C22" i="5"/>
  <c r="G21" i="5"/>
  <c r="C21" i="5"/>
  <c r="F20" i="5"/>
  <c r="E20" i="5"/>
  <c r="D20" i="5"/>
  <c r="G19" i="5"/>
  <c r="C19" i="5"/>
  <c r="G18" i="5"/>
  <c r="C18" i="5"/>
  <c r="G17" i="5"/>
  <c r="C17" i="5"/>
  <c r="F16" i="5"/>
  <c r="D16" i="5"/>
  <c r="E16" i="5" s="1"/>
  <c r="G16" i="5" s="1"/>
  <c r="C16" i="5"/>
  <c r="E15" i="5"/>
  <c r="G15" i="5" s="1"/>
  <c r="G14" i="5"/>
  <c r="E14" i="5"/>
  <c r="E13" i="5"/>
  <c r="G13" i="5" s="1"/>
  <c r="F34" i="3"/>
  <c r="E34" i="3"/>
  <c r="G33" i="3"/>
  <c r="G32" i="3"/>
  <c r="G31" i="3"/>
  <c r="G30" i="3"/>
  <c r="D34" i="3"/>
  <c r="E29" i="3"/>
  <c r="D29" i="3"/>
  <c r="G28" i="3"/>
  <c r="G27" i="3"/>
  <c r="G26" i="3"/>
  <c r="F25" i="3"/>
  <c r="F29" i="3" s="1"/>
  <c r="E24" i="3"/>
  <c r="D24" i="3"/>
  <c r="G23" i="3"/>
  <c r="F22" i="3"/>
  <c r="G22" i="3" s="1"/>
  <c r="F21" i="3"/>
  <c r="G21" i="3" s="1"/>
  <c r="E20" i="3"/>
  <c r="F20" i="3" s="1"/>
  <c r="D20" i="3"/>
  <c r="G19" i="3"/>
  <c r="F19" i="3"/>
  <c r="F18" i="3"/>
  <c r="G18" i="3" s="1"/>
  <c r="F17" i="3"/>
  <c r="G17" i="3" s="1"/>
  <c r="C26" i="2"/>
  <c r="C19" i="2"/>
  <c r="L46" i="1"/>
  <c r="K46" i="1"/>
  <c r="J46" i="1"/>
  <c r="I46" i="1"/>
  <c r="H46" i="1"/>
  <c r="C46" i="1"/>
  <c r="K41" i="1"/>
  <c r="E41" i="1"/>
  <c r="D41" i="1"/>
  <c r="H39" i="1"/>
  <c r="H38" i="1"/>
  <c r="H37" i="1"/>
  <c r="H36" i="1"/>
  <c r="J35" i="1"/>
  <c r="H34" i="1"/>
  <c r="H33" i="1"/>
  <c r="I35" i="1"/>
  <c r="C35" i="1"/>
  <c r="K30" i="1"/>
  <c r="E30" i="1"/>
  <c r="D30" i="1"/>
  <c r="H29" i="1"/>
  <c r="M29" i="1" s="1"/>
  <c r="G29" i="1"/>
  <c r="L30" i="1"/>
  <c r="J30" i="1"/>
  <c r="I30" i="1"/>
  <c r="G28" i="1"/>
  <c r="K26" i="1"/>
  <c r="E26" i="1"/>
  <c r="D26" i="1"/>
  <c r="C26" i="1"/>
  <c r="K25" i="1"/>
  <c r="K24" i="1"/>
  <c r="I24" i="1"/>
  <c r="E24" i="1"/>
  <c r="D24" i="1"/>
  <c r="L26" i="1"/>
  <c r="J26" i="1"/>
  <c r="I26" i="1"/>
  <c r="F26" i="1"/>
  <c r="L24" i="1"/>
  <c r="H22" i="1"/>
  <c r="M22" i="1" s="1"/>
  <c r="I25" i="1"/>
  <c r="C24" i="1"/>
  <c r="B3" i="5"/>
  <c r="B3" i="4"/>
  <c r="B3" i="3"/>
  <c r="B3" i="2"/>
  <c r="E49" i="1" l="1"/>
  <c r="D49" i="1"/>
  <c r="I48" i="1"/>
  <c r="G34" i="3"/>
  <c r="E28" i="5"/>
  <c r="C20" i="5"/>
  <c r="D30" i="5"/>
  <c r="E30" i="5" s="1"/>
  <c r="E31" i="5"/>
  <c r="G20" i="5"/>
  <c r="G25" i="3"/>
  <c r="G20" i="3"/>
  <c r="G29" i="3"/>
  <c r="F24" i="3"/>
  <c r="G24" i="3" s="1"/>
  <c r="C32" i="2"/>
  <c r="E32" i="2" s="1"/>
  <c r="C27" i="2"/>
  <c r="K49" i="1"/>
  <c r="F40" i="1"/>
  <c r="J24" i="1"/>
  <c r="G26" i="1"/>
  <c r="I40" i="1"/>
  <c r="I41" i="1" s="1"/>
  <c r="L25" i="1"/>
  <c r="F35" i="1"/>
  <c r="J40" i="1"/>
  <c r="J41" i="1" s="1"/>
  <c r="G21" i="1"/>
  <c r="L40" i="1"/>
  <c r="G22" i="1"/>
  <c r="F30" i="1"/>
  <c r="C40" i="1"/>
  <c r="J25" i="1"/>
  <c r="L35" i="1"/>
  <c r="H40" i="1"/>
  <c r="C30" i="1"/>
  <c r="H21" i="1"/>
  <c r="H23" i="1"/>
  <c r="F24" i="1"/>
  <c r="C25" i="1"/>
  <c r="H28" i="1"/>
  <c r="G23" i="1"/>
  <c r="H32" i="1"/>
  <c r="H35" i="1" s="1"/>
  <c r="I49" i="1" l="1"/>
  <c r="F41" i="1"/>
  <c r="F49" i="1" s="1"/>
  <c r="G40" i="1"/>
  <c r="J49" i="1"/>
  <c r="M40" i="1"/>
  <c r="G35" i="1"/>
  <c r="G30" i="1"/>
  <c r="C41" i="1"/>
  <c r="L41" i="1"/>
  <c r="L49" i="1" s="1"/>
  <c r="H41" i="1"/>
  <c r="M35" i="1"/>
  <c r="H25" i="1"/>
  <c r="M25" i="1" s="1"/>
  <c r="M21" i="1"/>
  <c r="H24" i="1"/>
  <c r="M28" i="1"/>
  <c r="H30" i="1"/>
  <c r="M30" i="1" s="1"/>
  <c r="G25" i="1"/>
  <c r="G24" i="1"/>
  <c r="M23" i="1"/>
  <c r="H26" i="1"/>
  <c r="M26" i="1" s="1"/>
  <c r="M41" i="1" l="1"/>
  <c r="G41" i="1"/>
  <c r="C49" i="1"/>
  <c r="G49" i="1" s="1"/>
  <c r="H49" i="1"/>
  <c r="M49" i="1" s="1"/>
  <c r="M24" i="1"/>
</calcChain>
</file>

<file path=xl/sharedStrings.xml><?xml version="1.0" encoding="utf-8"?>
<sst xmlns="http://schemas.openxmlformats.org/spreadsheetml/2006/main" count="345" uniqueCount="221">
  <si>
    <t>****Original Plan Savings Goal refers to the original savings goal approved in the Commission's Final Order approving the EE Plan. For Section 8-104 programs, this value should match the Plan Energy Savings Goal set forth in the completed Adjustable Savings Goal Template.</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</si>
  <si>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</si>
  <si>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**Approved Budget refers to the Program Administrator's current budget for this Program Year, that may have been modified in light of the flexibility policy. This may also be the Implementation Plan Budget.</t>
  </si>
  <si>
    <t>*Original Plan Budget refers to the budget contained in the approved EE Plan, which could be the original filed EE Plan or a compliance EE Plan.</t>
  </si>
  <si>
    <t>Footnotes:</t>
  </si>
  <si>
    <t>Overall Total North Shore Gas Section 8-103B/8-104 (EEPS) Programs</t>
  </si>
  <si>
    <t>Demonstration of Breakthrough Equipment and Devices Subtotal</t>
  </si>
  <si>
    <t>Demonstration of Breakthrough Equipment and Devices</t>
  </si>
  <si>
    <t>Third Party Programs (Section 8-103B - Beginning in 2019) Subtotal</t>
  </si>
  <si>
    <t>Third Party Programs (Section 8-103B - Beginning in 2019)</t>
  </si>
  <si>
    <t>Income Qualified Programs Subtotal</t>
  </si>
  <si>
    <t>Multi Family Subtotal</t>
  </si>
  <si>
    <t>N/A</t>
  </si>
  <si>
    <t>Single Family Subtotal</t>
  </si>
  <si>
    <t>Income Qualified Programs</t>
  </si>
  <si>
    <t>Residential Programs Subtotal</t>
  </si>
  <si>
    <t>Multi-Family</t>
  </si>
  <si>
    <t>Single Family</t>
  </si>
  <si>
    <t>Residential Programs</t>
  </si>
  <si>
    <t>Business Programs - Public Sector Total</t>
  </si>
  <si>
    <t>Business Programs - Private Sector Total</t>
  </si>
  <si>
    <t>Business Programs Subtotal</t>
  </si>
  <si>
    <t>Public Sector</t>
  </si>
  <si>
    <t>Small Business</t>
  </si>
  <si>
    <t>Business Programs</t>
  </si>
  <si>
    <t>% of Costs YTD Compared to Approved Budget</t>
  </si>
  <si>
    <t>Non-Incentive Costs YTD</t>
  </si>
  <si>
    <t>Incentive Costs YTD</t>
  </si>
  <si>
    <t>Program Costs YTD</t>
  </si>
  <si>
    <t>% Savings Achieved Compared to Implementation Plan Savings Goal</t>
  </si>
  <si>
    <t>Implementation Plan Savings Goal
(therms)</t>
  </si>
  <si>
    <t>Approved Net Energy Savings Goal (therms)***</t>
  </si>
  <si>
    <t>Net Energy Savings Achieved
(therms)</t>
  </si>
  <si>
    <t xml:space="preserve"> Section 8-103B/8-104
(EEPS) Program</t>
  </si>
  <si>
    <t>Tab 1: Ex Ante Results</t>
  </si>
  <si>
    <t>Statewide Quarterly Report Template</t>
  </si>
  <si>
    <t>Total North Shore Gas Program and Portfolio-Level Section 8-103B/8-104 (EEPS) Costs</t>
  </si>
  <si>
    <t>Overall Total Costs</t>
  </si>
  <si>
    <t>Total North Shore Gas Portfolio-Level Costs</t>
  </si>
  <si>
    <t xml:space="preserve">Portfolio Administrative Costs </t>
  </si>
  <si>
    <t>Evaluation Costs</t>
  </si>
  <si>
    <t>Portfolio-Level Costs by Portfolio Cost Category (Section 8-103B/8-104 EEPS)</t>
  </si>
  <si>
    <t>Total North Shore Gas Program Costs</t>
  </si>
  <si>
    <t>Third Party Programs (Beginning in 2019)</t>
  </si>
  <si>
    <t>Market Transformation Programs</t>
  </si>
  <si>
    <t xml:space="preserve">Public Sector Programs </t>
  </si>
  <si>
    <t>C&amp;I Programs (private sector)</t>
  </si>
  <si>
    <t>Program Expenditures by Sector</t>
  </si>
  <si>
    <t>Section 8-103B/8-104 (EEPS) Cost Category</t>
  </si>
  <si>
    <t>Tab 2: Costs</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</si>
  <si>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</si>
  <si>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</si>
  <si>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</si>
  <si>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2018-2021 Plan Total</t>
  </si>
  <si>
    <t>Ex Ante</t>
  </si>
  <si>
    <t>Verified</t>
  </si>
  <si>
    <t>Electric Plan 3/Gas Plan 2 Total</t>
  </si>
  <si>
    <t>EPY9/GPY6- 6/1/16-12/31/17</t>
  </si>
  <si>
    <t>EPY8/GPY5- 6/1/15-5/31/16</t>
  </si>
  <si>
    <t>EPY7/GPY4- 6/1/14-5/31/15</t>
  </si>
  <si>
    <t>ICC Approved</t>
  </si>
  <si>
    <t>Electric Plan 2/Gas Plan 1 Total</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</si>
  <si>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</si>
  <si>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EPY6/GPY3- 6/1/13-5/31/14</t>
  </si>
  <si>
    <t>*Electric Program Year 9 (EPY9) and Gas Program Year 6 (GPY6) covers energy efficiency programs offered from June 1, 2016 to May 31, 2017.</t>
  </si>
  <si>
    <t>EPY5/GPY2- 6/1/12-5/31/13</t>
  </si>
  <si>
    <t>EPY4/GPY1- 6/1/11-5/31/12</t>
  </si>
  <si>
    <t>Electric Plan 1 Total</t>
  </si>
  <si>
    <t>EPY7/GPY4 DCEO Cost Effectiveness Summary Report, p. 7.</t>
  </si>
  <si>
    <t>DCEO Summary Impact Evaluation Report EPY7-9 GPY4-6</t>
  </si>
  <si>
    <t>Docket 15-0298</t>
  </si>
  <si>
    <t>Source</t>
  </si>
  <si>
    <t>EPY3- 6/1/10-5/31/11</t>
  </si>
  <si>
    <t>Evaluation Status (Ex Ante, Verified**, or ICC Approved)</t>
  </si>
  <si>
    <t>EPY2- 6/1/09-5/31/10</t>
  </si>
  <si>
    <t>Net Savings Achieved (MWh or therms)</t>
  </si>
  <si>
    <t>EPY1- 6/1/08-5/31/09</t>
  </si>
  <si>
    <t>EPY9/
GPY6*</t>
  </si>
  <si>
    <t>EPY8/
GPY5</t>
  </si>
  <si>
    <t>EPY7/
GPY4</t>
  </si>
  <si>
    <t>EPY6/
GPY3</t>
  </si>
  <si>
    <t>EPY5/
GPY2</t>
  </si>
  <si>
    <t>EPY4/
GPY1</t>
  </si>
  <si>
    <t>EPY3</t>
  </si>
  <si>
    <t>EPY2</t>
  </si>
  <si>
    <t>EPY1</t>
  </si>
  <si>
    <t>Department</t>
  </si>
  <si>
    <t>Net Energy Savings Goal* (therms)</t>
  </si>
  <si>
    <t>Original Plan Savings Goal** (therms)</t>
  </si>
  <si>
    <t>Evaluation Status
(Ex Ante, Verified***, or ICC Approved)</t>
  </si>
  <si>
    <t>Program Year</t>
  </si>
  <si>
    <t xml:space="preserve">IL Department of Commerce and Economic Opportunity Energy Saved (therms) </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</si>
  <si>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</si>
  <si>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Tab 3: Historical Energy Saved</t>
  </si>
  <si>
    <t>*^Number of homes powered for 1 year is derived from the U.S. EPA Greenhouse Gas Equivalencies Calculator: https://www.epa.gov/energy/greenhouse-gas-equivalencies-calculator</t>
  </si>
  <si>
    <t>*****Direct Portfolio Jobs will be updated at least once per year.</t>
  </si>
  <si>
    <t>****Electric Program Year 9 (EPY9) and Gas Program Year 6 (GPY6) covers energy efficiency programs offered from June 1, 2016 to December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</si>
  <si>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</si>
  <si>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**This includes Sections 8-103, 8-103B, 8-104, and 16-111.5B savings achieved.  In addition, this includes Illinois Department of Commerce and Economic Opportunity program savings achieved through May 31, 2017.</t>
  </si>
  <si>
    <t>*Unless otherwise noted, performance metrics for carbon reduction, cars removed from the road, and acres of trees planted are derived from the U.S. EPA Greenhouse Gas Equivalencies Calculator: https://www.epa.gov/energy/greenhouse-gas-equivalencies-calculator</t>
  </si>
  <si>
    <t>Income qualified homes served***</t>
  </si>
  <si>
    <t>Direct Portfolio Jobs *****</t>
  </si>
  <si>
    <t>Number of homes powered for 1 year*^</t>
  </si>
  <si>
    <t>Acres of trees planted</t>
  </si>
  <si>
    <t>Cars removed from the road</t>
  </si>
  <si>
    <t>Carbon reduction (tons)</t>
  </si>
  <si>
    <t>Net Energy Savings Achieved (therms)**</t>
  </si>
  <si>
    <t>EPY9/
GPY6****</t>
  </si>
  <si>
    <t>Performance Metrics (Equivalents)*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</si>
  <si>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</si>
  <si>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</si>
  <si>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Tab 4: Historical Other - Environmental and Economic Impacts</t>
  </si>
  <si>
    <t>Approved North Shore Gas EEPS Budget</t>
  </si>
  <si>
    <t>Actual North Shore Gas EEPS Costs YTD</t>
  </si>
  <si>
    <t>Total Actual EEPS + Section 16-111.5B Costs</t>
  </si>
  <si>
    <t>Actual Section 16-111.5B Costs</t>
  </si>
  <si>
    <t>Total Actual EEPS Costs (North Shore Gas + DCEO)</t>
  </si>
  <si>
    <t>Actual DCEO EEPS Costs</t>
  </si>
  <si>
    <t>Actual North Shore Gas EEPS Costs</t>
  </si>
  <si>
    <t>Tab 6: Historical Costs</t>
  </si>
  <si>
    <r>
      <rPr>
        <b/>
        <sz val="11"/>
        <color rgb="FF000000"/>
        <rFont val="Century Gothic"/>
        <family val="2"/>
      </rPr>
      <t xml:space="preserve">Background:
</t>
    </r>
    <r>
      <rPr>
        <sz val="11"/>
        <color rgb="FF000000"/>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</si>
  <si>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</si>
  <si>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Commercial &amp; Industrial Program (Includes Commercial Food Service)</t>
  </si>
  <si>
    <t>IHWAP-braided - Single Family</t>
  </si>
  <si>
    <t>IHWAP Utility-only - Single Family</t>
  </si>
  <si>
    <t>Non-IHWAP - Single Family</t>
  </si>
  <si>
    <t>IHWAP-braided - Multi-Family</t>
  </si>
  <si>
    <t>IHWAP Utility-only - Multi-Family</t>
  </si>
  <si>
    <t>Non-IHWAP - Multi-Family</t>
  </si>
  <si>
    <t>Gas-only-TA - Multi-Family</t>
  </si>
  <si>
    <t>Research and Development and Market Transformation</t>
  </si>
  <si>
    <t>Market Development Initiative</t>
  </si>
  <si>
    <t>Market Development Initiative Subtotal</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</si>
  <si>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</si>
  <si>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</si>
  <si>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 xml:space="preserve">Research and Development - Demonstration of Breakthrough Equipment and Devices Costs </t>
  </si>
  <si>
    <t>Marketing Costs (including education and outreach)</t>
  </si>
  <si>
    <t>% of Net Energy Savings Goal Achieved****</t>
  </si>
  <si>
    <t>Verified - 2/17/22</t>
  </si>
  <si>
    <t>2022-2025 Plan Total</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</si>
  <si>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</si>
  <si>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</si>
  <si>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</si>
  <si>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</si>
  <si>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</si>
  <si>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</si>
  <si>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</si>
  <si>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</si>
  <si>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</si>
  <si>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</si>
  <si>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</si>
  <si>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</si>
  <si>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</si>
  <si>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</si>
  <si>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</si>
  <si>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</si>
  <si>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</si>
  <si>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</si>
  <si>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</si>
  <si>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</si>
  <si>
    <t xml:space="preserve">****The % Net Energy Savings Achieved reflects the percent to the Adjusted Energy Savings Goal, which may vary from the Implementation Plan Savings Goal and percentage shown on Tab 1. </t>
  </si>
  <si>
    <t>Tab 8: Historical Other - IQ Participation, Measures, Health &amp; Safety</t>
  </si>
  <si>
    <t>Instructions:
*Each Program Administrator should complete the tables for the Annual Reports.</t>
  </si>
  <si>
    <t>IQ - Quantity of Program Participants (Buildings)</t>
  </si>
  <si>
    <t>IQ - Quantity of Whole Building Assessments</t>
  </si>
  <si>
    <t>IQ - Quantity of DI Only Installations</t>
  </si>
  <si>
    <t>IQ - Quantity of In-Unit Service Installations</t>
  </si>
  <si>
    <t>IQ - Quantity of Major Measure Installations</t>
  </si>
  <si>
    <t>Health &amp; Safety Metrics</t>
  </si>
  <si>
    <t>Number of Properties Assessed - Single Family</t>
  </si>
  <si>
    <t>Number of Properties Assessed - Multi-Family</t>
  </si>
  <si>
    <t>Number of Properties with identified Health &amp; Safety Issues</t>
  </si>
  <si>
    <t>Number of Properties deferred due to Health &amp; Safety Issues</t>
  </si>
  <si>
    <t>Quantity of Properties with the following Health and Safety Issues Identified:</t>
  </si>
  <si>
    <t>Electrical Safety</t>
  </si>
  <si>
    <t>Natural Gas Safety</t>
  </si>
  <si>
    <t>Fire Safety</t>
  </si>
  <si>
    <t>Indoor Air Quality</t>
  </si>
  <si>
    <t>Other</t>
  </si>
  <si>
    <t>IQ Retrofit Materials Metrics</t>
  </si>
  <si>
    <t>Quantity of Projects with the following predominant Insulation Materials:</t>
  </si>
  <si>
    <t>Insulation - Fiberglass</t>
  </si>
  <si>
    <t>Insulation - Cellulose</t>
  </si>
  <si>
    <t>Insulation - Spray Foam</t>
  </si>
  <si>
    <t>Insulation - Rigid Foam</t>
  </si>
  <si>
    <t>Pipe Insulation - Foam</t>
  </si>
  <si>
    <t>Pipe Insulation - Wool (Glass, Mineral)</t>
  </si>
  <si>
    <t>Pipe Insulation - Tape</t>
  </si>
  <si>
    <t>Insulation - Other</t>
  </si>
  <si>
    <t>Quantity of Projects with the following predominant Sealants/Caulks in general:</t>
  </si>
  <si>
    <t>General Sealant Material - Tape</t>
  </si>
  <si>
    <t>General Sealant Material - Mastic</t>
  </si>
  <si>
    <t>General Sealant Material - Latex</t>
  </si>
  <si>
    <t>General Sealant Material - Silicone</t>
  </si>
  <si>
    <t>General Sealant Material - Polyurethane</t>
  </si>
  <si>
    <t>General Sealant Material - Other</t>
  </si>
  <si>
    <t>Quantity of Projects with the following predominant Sealants/Caulks in HVAC Ductwork:</t>
  </si>
  <si>
    <t>HVAC Ductwork Sealant Material - Tape</t>
  </si>
  <si>
    <t>HVAC Ductwork Sealant Material - Mastic</t>
  </si>
  <si>
    <t>HVAC Ductwork Sealant Material - Latex</t>
  </si>
  <si>
    <t>HVAC Ductwork Sealant Material - Silicone</t>
  </si>
  <si>
    <t>HVAC Ductwork Sealant Material - Polyurethane</t>
  </si>
  <si>
    <t>HVAC Ductwork Sealant Material - Other</t>
  </si>
  <si>
    <t>IQ Program Participation for the North Shore Gas Service Territory in 2022</t>
  </si>
  <si>
    <t>IQ Whole Building Retrofit Heath &amp; Safety Metrics for the North Shore Gas Service Territory in 2022</t>
  </si>
  <si>
    <t>IQ Building Retrofit Materials Used for the North Shore Gas Service Territory in 2022</t>
  </si>
  <si>
    <t>Q1 2023</t>
  </si>
  <si>
    <t>North Shore Gas Ex Ante Results - Section 8-103B/8-104 (EEPS) Programs - Q1 2023</t>
  </si>
  <si>
    <t>North Shore Gas Section 8-103B/8-104 (EEPS) Costs - Q1 2023</t>
  </si>
  <si>
    <t>Section 8-103B/8-104 (EEPS) Costs - Q1 2023</t>
  </si>
  <si>
    <t>North Shore Gas Section 8-103B/8-104 (EEPS) Energy Saved (therms) as of Q1 2023</t>
  </si>
  <si>
    <t>Environmental and Economic Impacts for the North Shore Gas Service Territory as of Q1 2023</t>
  </si>
  <si>
    <t>North Shore Gas Service Territory Historical Energy Efficiency Costs as of Q1 2023</t>
  </si>
  <si>
    <t>IQ Multi-Family Participation for the North Shore Gas Service Territory as of Q1 2023</t>
  </si>
  <si>
    <t>IQ Trade-Ally-Driven Multi-Family Participation for the North Shore Gas Service Territory as of Q1 2023</t>
  </si>
  <si>
    <t>2023 Original Plan 
Savings Goal
(therms)****</t>
  </si>
  <si>
    <t>2023 Original Plan 
Budget*</t>
  </si>
  <si>
    <t>2023
Approved Budget**</t>
  </si>
  <si>
    <t xml:space="preserve"> 2023
Actual Costs YTD</t>
  </si>
  <si>
    <t>2023
Actual Costs YTD</t>
  </si>
  <si>
    <t>2023 Approved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</si>
</sst>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
    <numFmt numFmtId="168" formatCode="0;\-0;\-\-;@"/>
    <numFmt numFmtId="169" formatCode="0.000000000000000%"/>
  </numFmts>
  <fonts count="38" x14ac:knownFonts="1">
    <font>
      <sz val="11"/>
      <color theme="1"/>
      <name val="Arial"/>
      <family val="2"/>
      <scheme val="minor"/>
    </font>
    <font>
      <sz val="11"/>
      <color theme="1"/>
      <name val="Arial"/>
      <family val="2"/>
      <scheme val="minor"/>
    </font>
    <font>
      <sz val="11"/>
      <name val="Arial"/>
      <family val="2"/>
      <scheme val="minor"/>
    </font>
    <font>
      <sz val="10"/>
      <color theme="1"/>
      <name val="Century Gothic"/>
      <family val="2"/>
    </font>
    <font>
      <sz val="10"/>
      <name val="Century Gothic"/>
      <family val="2"/>
    </font>
    <font>
      <b/>
      <sz val="10"/>
      <name val="Century Gothic"/>
      <family val="2"/>
    </font>
    <font>
      <b/>
      <sz val="10"/>
      <color theme="0"/>
      <name val="Century Gothic"/>
      <family val="2"/>
    </font>
    <font>
      <b/>
      <sz val="10"/>
      <color rgb="FFFF0000"/>
      <name val="Century Gothic"/>
      <family val="2"/>
    </font>
    <font>
      <sz val="11"/>
      <color theme="0"/>
      <name val="Arial"/>
      <family val="2"/>
      <scheme val="minor"/>
    </font>
    <font>
      <i/>
      <sz val="10"/>
      <name val="Century Gothic"/>
      <family val="2"/>
    </font>
    <font>
      <sz val="10"/>
      <color rgb="FF000000"/>
      <name val="Century Gothic"/>
      <family val="2"/>
    </font>
    <font>
      <sz val="10"/>
      <color theme="1"/>
      <name val="Arial"/>
      <family val="2"/>
      <scheme val="minor"/>
    </font>
    <font>
      <b/>
      <sz val="10"/>
      <color indexed="9"/>
      <name val="Century Gothic"/>
      <family val="2"/>
    </font>
    <font>
      <b/>
      <sz val="11"/>
      <name val="Century Gothic"/>
      <family val="2"/>
    </font>
    <font>
      <b/>
      <sz val="10"/>
      <color theme="1"/>
      <name val="Century Gothic"/>
      <family val="2"/>
    </font>
    <font>
      <b/>
      <sz val="11"/>
      <color theme="1"/>
      <name val="Century Gothic"/>
      <family val="2"/>
    </font>
    <font>
      <b/>
      <sz val="11"/>
      <color rgb="FF444444"/>
      <name val="Calibri"/>
      <family val="2"/>
      <charset val="1"/>
    </font>
    <font>
      <sz val="11"/>
      <color theme="1"/>
      <name val="Century Gothic"/>
      <family val="2"/>
    </font>
    <font>
      <sz val="11"/>
      <name val="Century Gothic"/>
      <family val="2"/>
    </font>
    <font>
      <u/>
      <sz val="11"/>
      <color theme="10"/>
      <name val="Calibri"/>
      <family val="2"/>
    </font>
    <font>
      <u/>
      <sz val="9"/>
      <color theme="10"/>
      <name val="Century Gothic"/>
      <family val="2"/>
    </font>
    <font>
      <b/>
      <sz val="11"/>
      <color theme="0"/>
      <name val="Century Gothic"/>
      <family val="2"/>
    </font>
    <font>
      <sz val="11"/>
      <color rgb="FFCC0033"/>
      <name val="Century Gothic"/>
      <family val="2"/>
    </font>
    <font>
      <b/>
      <sz val="14"/>
      <color theme="0"/>
      <name val="Arial"/>
      <family val="2"/>
    </font>
    <font>
      <i/>
      <sz val="10"/>
      <color theme="1"/>
      <name val="Century Gothic"/>
      <family val="2"/>
    </font>
    <font>
      <sz val="8"/>
      <color theme="1"/>
      <name val="Century Gothic"/>
      <family val="2"/>
    </font>
    <font>
      <sz val="11"/>
      <color rgb="FF000000"/>
      <name val="Century Gothic"/>
      <family val="2"/>
    </font>
    <font>
      <b/>
      <sz val="11"/>
      <color rgb="FF000000"/>
      <name val="Century Gothic"/>
      <family val="2"/>
    </font>
    <font>
      <sz val="11"/>
      <color rgb="FF000000"/>
      <name val="Calibri"/>
      <family val="2"/>
    </font>
    <font>
      <b/>
      <sz val="10"/>
      <color rgb="FFFFFFFF"/>
      <name val="Century Gothic"/>
      <family val="2"/>
    </font>
    <font>
      <b/>
      <sz val="10"/>
      <color rgb="FFEEECE1"/>
      <name val="Century Gothic"/>
      <family val="2"/>
    </font>
    <font>
      <b/>
      <sz val="10"/>
      <color rgb="FF00B050"/>
      <name val="Century Gothic"/>
      <family val="2"/>
    </font>
    <font>
      <b/>
      <sz val="10"/>
      <name val="Century Gothic"/>
      <family val="1"/>
    </font>
    <font>
      <sz val="10"/>
      <color rgb="FFFF0000"/>
      <name val="Century Gothic"/>
      <family val="1"/>
    </font>
    <font>
      <sz val="10"/>
      <name val="Century Gothic"/>
      <family val="1"/>
    </font>
    <font>
      <sz val="10"/>
      <color rgb="FFFF0000"/>
      <name val="Arial"/>
      <family val="2"/>
      <scheme val="major"/>
    </font>
    <font>
      <sz val="11"/>
      <color rgb="FFFF0000"/>
      <name val="Arial"/>
      <family val="2"/>
      <scheme val="minor"/>
    </font>
    <font>
      <sz val="10"/>
      <color theme="1"/>
      <name val="Century Gothic"/>
      <family val="1"/>
    </font>
  </fonts>
  <fills count="15">
    <fill>
      <patternFill patternType="none"/>
    </fill>
    <fill>
      <patternFill patternType="gray125"/>
    </fill>
    <fill>
      <patternFill patternType="solid">
        <fgColor rgb="FFCACAC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656565"/>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13">
    <border>
      <left/>
      <right/>
      <top/>
      <bottom/>
      <diagonal/>
    </border>
    <border>
      <left style="thin">
        <color indexed="64"/>
      </left>
      <right style="thin">
        <color indexed="64"/>
      </right>
      <top style="thin">
        <color auto="1"/>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right style="thin">
        <color indexed="64"/>
      </right>
      <top style="thin">
        <color auto="1"/>
      </top>
      <bottom style="thin">
        <color indexed="64"/>
      </bottom>
      <diagonal/>
    </border>
    <border>
      <left/>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alignment vertical="top"/>
      <protection locked="0"/>
    </xf>
  </cellStyleXfs>
  <cellXfs count="266">
    <xf numFmtId="0" fontId="0" fillId="0" borderId="0" xfId="0"/>
    <xf numFmtId="0" fontId="2" fillId="0" borderId="0" xfId="0" applyFont="1"/>
    <xf numFmtId="9" fontId="2" fillId="0" borderId="0" xfId="3" applyFont="1"/>
    <xf numFmtId="164" fontId="2" fillId="0" borderId="0" xfId="0" applyNumberFormat="1" applyFont="1"/>
    <xf numFmtId="9" fontId="0" fillId="0" borderId="0" xfId="3" applyFont="1"/>
    <xf numFmtId="0" fontId="8" fillId="0" borderId="0" xfId="0" applyFont="1"/>
    <xf numFmtId="44" fontId="7" fillId="0" borderId="0" xfId="0" applyNumberFormat="1" applyFont="1"/>
    <xf numFmtId="9" fontId="2" fillId="0" borderId="0" xfId="3" applyFont="1" applyFill="1"/>
    <xf numFmtId="9" fontId="4" fillId="0" borderId="1" xfId="0" applyNumberFormat="1" applyFont="1" applyBorder="1" applyAlignment="1">
      <alignment horizontal="center"/>
    </xf>
    <xf numFmtId="165" fontId="4" fillId="0" borderId="1" xfId="0" applyNumberFormat="1" applyFont="1" applyBorder="1"/>
    <xf numFmtId="165" fontId="4" fillId="0" borderId="1" xfId="0" applyNumberFormat="1" applyFont="1" applyBorder="1" applyAlignment="1">
      <alignment horizontal="center"/>
    </xf>
    <xf numFmtId="0" fontId="4" fillId="0" borderId="1" xfId="0" applyFont="1" applyBorder="1" applyAlignment="1">
      <alignment horizontal="left" vertical="center" wrapText="1"/>
    </xf>
    <xf numFmtId="165" fontId="2" fillId="0" borderId="0" xfId="3" applyNumberFormat="1" applyFont="1" applyFill="1"/>
    <xf numFmtId="0" fontId="2" fillId="0" borderId="0" xfId="3" applyNumberFormat="1" applyFont="1" applyFill="1"/>
    <xf numFmtId="164" fontId="4" fillId="0" borderId="1" xfId="1" applyNumberFormat="1" applyFont="1" applyFill="1" applyBorder="1" applyAlignment="1">
      <alignment horizontal="center"/>
    </xf>
    <xf numFmtId="0" fontId="4" fillId="0" borderId="1" xfId="0" applyFont="1" applyBorder="1" applyAlignment="1">
      <alignment horizontal="left" wrapText="1"/>
    </xf>
    <xf numFmtId="2" fontId="2" fillId="0" borderId="0" xfId="0" applyNumberFormat="1" applyFont="1"/>
    <xf numFmtId="2" fontId="2" fillId="0" borderId="0" xfId="3" applyNumberFormat="1" applyFont="1" applyFill="1"/>
    <xf numFmtId="166" fontId="2" fillId="0" borderId="0" xfId="0" applyNumberFormat="1" applyFont="1"/>
    <xf numFmtId="9" fontId="4" fillId="0" borderId="1" xfId="3" applyFont="1" applyFill="1" applyBorder="1" applyAlignment="1">
      <alignment horizontal="center"/>
    </xf>
    <xf numFmtId="164" fontId="4" fillId="0" borderId="1" xfId="1" applyNumberFormat="1" applyFont="1" applyFill="1" applyBorder="1" applyAlignment="1">
      <alignment horizontal="right"/>
    </xf>
    <xf numFmtId="167" fontId="2" fillId="0" borderId="0" xfId="3" applyNumberFormat="1" applyFont="1"/>
    <xf numFmtId="9" fontId="4" fillId="0" borderId="1" xfId="3" applyFont="1" applyFill="1" applyBorder="1" applyAlignment="1">
      <alignment horizontal="center" wrapText="1"/>
    </xf>
    <xf numFmtId="3" fontId="4" fillId="0" borderId="1" xfId="0" applyNumberFormat="1" applyFont="1" applyBorder="1" applyAlignment="1">
      <alignment horizontal="right" wrapText="1"/>
    </xf>
    <xf numFmtId="0" fontId="11" fillId="0" borderId="0" xfId="0" applyFont="1"/>
    <xf numFmtId="0" fontId="12" fillId="5" borderId="1" xfId="0" applyFont="1" applyFill="1" applyBorder="1" applyAlignment="1">
      <alignment horizontal="center" vertical="center" wrapText="1"/>
    </xf>
    <xf numFmtId="0" fontId="13" fillId="0" borderId="0" xfId="0" applyFont="1" applyAlignment="1">
      <alignment horizontal="left" vertical="center"/>
    </xf>
    <xf numFmtId="0" fontId="15" fillId="0" borderId="0" xfId="0" applyFont="1"/>
    <xf numFmtId="0" fontId="16" fillId="0" borderId="0" xfId="0" applyFont="1"/>
    <xf numFmtId="0" fontId="17" fillId="0" borderId="0" xfId="0" applyFont="1"/>
    <xf numFmtId="0" fontId="0" fillId="0" borderId="0" xfId="0" applyAlignment="1">
      <alignment vertical="center"/>
    </xf>
    <xf numFmtId="9" fontId="5" fillId="0" borderId="1" xfId="3" applyFont="1" applyBorder="1" applyAlignment="1">
      <alignment vertical="center"/>
    </xf>
    <xf numFmtId="165" fontId="5" fillId="0" borderId="1" xfId="0" applyNumberFormat="1" applyFont="1" applyBorder="1" applyAlignment="1">
      <alignment vertical="center"/>
    </xf>
    <xf numFmtId="0" fontId="5" fillId="0" borderId="1" xfId="0" applyFont="1" applyBorder="1" applyAlignment="1">
      <alignment vertical="center" wrapText="1"/>
    </xf>
    <xf numFmtId="0" fontId="6" fillId="5" borderId="1" xfId="0" applyFont="1" applyFill="1" applyBorder="1" applyAlignment="1">
      <alignment horizontal="center" vertical="center" wrapText="1"/>
    </xf>
    <xf numFmtId="0" fontId="6" fillId="0" borderId="0" xfId="0" applyFont="1" applyAlignment="1">
      <alignment vertical="center" wrapText="1"/>
    </xf>
    <xf numFmtId="0" fontId="15" fillId="0" borderId="0" xfId="0" applyFont="1" applyAlignment="1">
      <alignment vertical="center"/>
    </xf>
    <xf numFmtId="0" fontId="14" fillId="0" borderId="0" xfId="0" applyFont="1"/>
    <xf numFmtId="44" fontId="0" fillId="0" borderId="0" xfId="0" applyNumberFormat="1" applyAlignment="1">
      <alignment vertical="center"/>
    </xf>
    <xf numFmtId="165" fontId="0" fillId="0" borderId="0" xfId="0" applyNumberFormat="1" applyAlignment="1">
      <alignment vertical="center"/>
    </xf>
    <xf numFmtId="0" fontId="3" fillId="0" borderId="1" xfId="0" applyFont="1" applyBorder="1"/>
    <xf numFmtId="0" fontId="3" fillId="0" borderId="1" xfId="0" applyFont="1" applyBorder="1" applyAlignment="1">
      <alignment wrapText="1"/>
    </xf>
    <xf numFmtId="0" fontId="6" fillId="5" borderId="1" xfId="0" applyFont="1" applyFill="1" applyBorder="1" applyAlignment="1">
      <alignment horizontal="center" vertical="center"/>
    </xf>
    <xf numFmtId="0" fontId="13" fillId="0" borderId="0" xfId="0" applyFont="1"/>
    <xf numFmtId="0" fontId="1" fillId="0" borderId="0" xfId="0" applyFont="1"/>
    <xf numFmtId="0" fontId="1" fillId="0" borderId="0" xfId="0" applyFont="1" applyAlignment="1">
      <alignment vertical="center"/>
    </xf>
    <xf numFmtId="0" fontId="5" fillId="0" borderId="0" xfId="0" applyFont="1" applyAlignment="1">
      <alignment horizontal="left" vertical="center"/>
    </xf>
    <xf numFmtId="9" fontId="17" fillId="0" borderId="0" xfId="0" applyNumberFormat="1" applyFont="1" applyAlignment="1">
      <alignment horizontal="center"/>
    </xf>
    <xf numFmtId="3" fontId="17" fillId="0" borderId="0" xfId="0" applyNumberFormat="1" applyFont="1" applyAlignment="1">
      <alignment horizontal="center"/>
    </xf>
    <xf numFmtId="0" fontId="18" fillId="0" borderId="0" xfId="0" applyFont="1" applyAlignment="1">
      <alignment horizontal="center"/>
    </xf>
    <xf numFmtId="0" fontId="13" fillId="0" borderId="0" xfId="0" applyFont="1" applyAlignment="1">
      <alignment horizontal="center" vertical="center" wrapText="1"/>
    </xf>
    <xf numFmtId="3" fontId="17" fillId="3" borderId="1" xfId="0" applyNumberFormat="1" applyFont="1" applyFill="1" applyBorder="1" applyAlignment="1">
      <alignment horizontal="center"/>
    </xf>
    <xf numFmtId="0" fontId="18" fillId="3" borderId="1" xfId="0" applyFont="1" applyFill="1" applyBorder="1" applyAlignment="1">
      <alignment horizontal="center"/>
    </xf>
    <xf numFmtId="0" fontId="13" fillId="3" borderId="1" xfId="0" applyFont="1" applyFill="1" applyBorder="1" applyAlignment="1">
      <alignment horizontal="center" vertical="center" wrapText="1"/>
    </xf>
    <xf numFmtId="9" fontId="17" fillId="0" borderId="1" xfId="0" applyNumberFormat="1" applyFont="1" applyBorder="1" applyAlignment="1">
      <alignment horizontal="center"/>
    </xf>
    <xf numFmtId="3" fontId="17" fillId="0" borderId="1" xfId="0" applyNumberFormat="1" applyFont="1" applyBorder="1" applyAlignment="1">
      <alignment horizontal="center"/>
    </xf>
    <xf numFmtId="0" fontId="17" fillId="0" borderId="1" xfId="0" applyFont="1" applyBorder="1" applyAlignment="1">
      <alignment horizontal="center"/>
    </xf>
    <xf numFmtId="0" fontId="18" fillId="0" borderId="1" xfId="0" applyFont="1" applyBorder="1" applyAlignment="1">
      <alignment horizontal="center" vertical="center"/>
    </xf>
    <xf numFmtId="3" fontId="1" fillId="0" borderId="0" xfId="0" applyNumberFormat="1" applyFont="1"/>
    <xf numFmtId="9" fontId="15" fillId="3" borderId="1" xfId="0" applyNumberFormat="1" applyFont="1" applyFill="1" applyBorder="1" applyAlignment="1">
      <alignment horizontal="center"/>
    </xf>
    <xf numFmtId="3" fontId="15" fillId="3" borderId="1" xfId="0" applyNumberFormat="1" applyFont="1" applyFill="1" applyBorder="1" applyAlignment="1">
      <alignment horizontal="center"/>
    </xf>
    <xf numFmtId="0" fontId="13" fillId="3" borderId="1" xfId="0" applyFont="1" applyFill="1" applyBorder="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xf>
    <xf numFmtId="168" fontId="18" fillId="3" borderId="1" xfId="0" applyNumberFormat="1" applyFont="1" applyFill="1" applyBorder="1" applyAlignment="1">
      <alignment horizontal="center"/>
    </xf>
    <xf numFmtId="164" fontId="20" fillId="0" borderId="1" xfId="4" applyNumberFormat="1" applyFont="1" applyBorder="1" applyAlignment="1" applyProtection="1">
      <alignment horizontal="left" vertical="center" wrapText="1"/>
    </xf>
    <xf numFmtId="164" fontId="19" fillId="0" borderId="1" xfId="4" applyNumberFormat="1" applyBorder="1" applyAlignment="1" applyProtection="1">
      <alignment horizontal="left" vertical="center" wrapText="1"/>
    </xf>
    <xf numFmtId="164" fontId="17" fillId="0" borderId="1" xfId="1" applyNumberFormat="1" applyFont="1" applyBorder="1" applyAlignment="1">
      <alignment horizontal="center" vertical="center" wrapText="1"/>
    </xf>
    <xf numFmtId="168" fontId="18" fillId="0" borderId="1" xfId="0" applyNumberFormat="1" applyFont="1" applyBorder="1" applyAlignment="1">
      <alignment horizontal="center"/>
    </xf>
    <xf numFmtId="0" fontId="17" fillId="0" borderId="1" xfId="0" applyFont="1" applyBorder="1" applyAlignment="1">
      <alignment wrapText="1"/>
    </xf>
    <xf numFmtId="168" fontId="17" fillId="0" borderId="1" xfId="0" applyNumberFormat="1" applyFont="1" applyBorder="1" applyAlignment="1">
      <alignment horizontal="center"/>
    </xf>
    <xf numFmtId="164" fontId="17" fillId="0" borderId="1" xfId="1" applyNumberFormat="1" applyFont="1" applyBorder="1" applyAlignment="1">
      <alignment horizontal="right" vertical="center" wrapText="1"/>
    </xf>
    <xf numFmtId="168" fontId="18" fillId="0" borderId="1" xfId="0" applyNumberFormat="1" applyFont="1" applyBorder="1" applyAlignment="1">
      <alignment horizontal="center" vertical="center"/>
    </xf>
    <xf numFmtId="9" fontId="17" fillId="0" borderId="1" xfId="0" applyNumberFormat="1" applyFont="1" applyBorder="1" applyAlignment="1">
      <alignment horizontal="center" vertical="center"/>
    </xf>
    <xf numFmtId="3"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xf>
    <xf numFmtId="164" fontId="17" fillId="0" borderId="1" xfId="1" applyNumberFormat="1" applyFont="1" applyBorder="1"/>
    <xf numFmtId="164" fontId="17" fillId="0" borderId="1" xfId="1" applyNumberFormat="1" applyFont="1" applyBorder="1" applyAlignment="1">
      <alignment horizontal="center"/>
    </xf>
    <xf numFmtId="0" fontId="17" fillId="0" borderId="1" xfId="0" applyFont="1" applyBorder="1" applyAlignment="1">
      <alignment vertical="center" wrapText="1"/>
    </xf>
    <xf numFmtId="0" fontId="21" fillId="5" borderId="1" xfId="0" applyFont="1" applyFill="1" applyBorder="1" applyAlignment="1">
      <alignment horizontal="center" vertical="center" wrapText="1"/>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2" fillId="0" borderId="0" xfId="0" applyFont="1"/>
    <xf numFmtId="0" fontId="23" fillId="0" borderId="0" xfId="0" applyFont="1"/>
    <xf numFmtId="0" fontId="13" fillId="0" borderId="0" xfId="0" applyFont="1" applyAlignment="1">
      <alignment vertical="center"/>
    </xf>
    <xf numFmtId="0" fontId="14" fillId="0" borderId="0" xfId="0" applyFont="1" applyAlignment="1">
      <alignment horizontal="center"/>
    </xf>
    <xf numFmtId="3" fontId="14" fillId="0" borderId="0" xfId="0" applyNumberFormat="1" applyFont="1" applyAlignment="1">
      <alignment horizontal="center"/>
    </xf>
    <xf numFmtId="1" fontId="14" fillId="0" borderId="0" xfId="0" applyNumberFormat="1" applyFont="1" applyAlignment="1">
      <alignment horizontal="center"/>
    </xf>
    <xf numFmtId="0" fontId="3" fillId="0" borderId="0" xfId="0" applyFont="1"/>
    <xf numFmtId="0" fontId="3" fillId="0" borderId="0" xfId="0" applyFont="1" applyAlignment="1">
      <alignment horizontal="center"/>
    </xf>
    <xf numFmtId="3" fontId="3" fillId="0" borderId="0" xfId="0" applyNumberFormat="1" applyFont="1" applyAlignment="1">
      <alignment horizontal="center"/>
    </xf>
    <xf numFmtId="1" fontId="3" fillId="0" borderId="0" xfId="0" applyNumberFormat="1" applyFont="1" applyAlignment="1">
      <alignment horizontal="center"/>
    </xf>
    <xf numFmtId="0" fontId="3" fillId="0" borderId="1" xfId="0" applyFont="1" applyBorder="1" applyAlignment="1">
      <alignment horizontal="center" vertical="center"/>
    </xf>
    <xf numFmtId="3" fontId="24" fillId="0" borderId="1" xfId="0" applyNumberFormat="1" applyFont="1" applyBorder="1" applyAlignment="1">
      <alignment vertical="center" wrapText="1"/>
    </xf>
    <xf numFmtId="0" fontId="3" fillId="0" borderId="1" xfId="0" applyFont="1" applyBorder="1" applyAlignment="1">
      <alignment vertical="center"/>
    </xf>
    <xf numFmtId="0" fontId="10" fillId="8" borderId="1" xfId="0" applyFont="1" applyFill="1" applyBorder="1" applyAlignment="1">
      <alignment horizontal="center"/>
    </xf>
    <xf numFmtId="0" fontId="10" fillId="7" borderId="1" xfId="0" applyFont="1" applyFill="1" applyBorder="1" applyAlignment="1">
      <alignment horizontal="center"/>
    </xf>
    <xf numFmtId="0" fontId="3" fillId="7" borderId="1" xfId="0" applyFont="1" applyFill="1" applyBorder="1" applyAlignment="1">
      <alignment horizontal="center"/>
    </xf>
    <xf numFmtId="0" fontId="3" fillId="4" borderId="1" xfId="0" applyFont="1" applyFill="1" applyBorder="1" applyAlignment="1">
      <alignment horizontal="center"/>
    </xf>
    <xf numFmtId="3" fontId="3" fillId="4" borderId="1" xfId="0" applyNumberFormat="1" applyFont="1" applyFill="1" applyBorder="1" applyAlignment="1">
      <alignment horizontal="center"/>
    </xf>
    <xf numFmtId="1" fontId="3" fillId="4" borderId="1" xfId="0" applyNumberFormat="1" applyFont="1" applyFill="1" applyBorder="1" applyAlignment="1">
      <alignment horizontal="center"/>
    </xf>
    <xf numFmtId="3" fontId="3" fillId="0" borderId="1" xfId="0" applyNumberFormat="1" applyFont="1" applyBorder="1" applyAlignment="1">
      <alignment horizontal="center"/>
    </xf>
    <xf numFmtId="0" fontId="21" fillId="5" borderId="1" xfId="0" applyFont="1" applyFill="1" applyBorder="1" applyAlignment="1">
      <alignment vertical="center" wrapText="1"/>
    </xf>
    <xf numFmtId="0" fontId="6" fillId="0" borderId="0" xfId="0" applyFont="1"/>
    <xf numFmtId="0" fontId="17" fillId="0" borderId="0" xfId="0" applyFont="1" applyAlignment="1">
      <alignment horizontal="left" wrapText="1"/>
    </xf>
    <xf numFmtId="3" fontId="17" fillId="0" borderId="12" xfId="0" applyNumberFormat="1" applyFont="1" applyBorder="1" applyAlignment="1">
      <alignment horizontal="center"/>
    </xf>
    <xf numFmtId="9" fontId="17" fillId="0" borderId="1" xfId="2" applyNumberFormat="1" applyFont="1" applyBorder="1" applyAlignment="1">
      <alignment horizontal="center"/>
    </xf>
    <xf numFmtId="165" fontId="17" fillId="3" borderId="1" xfId="2" applyNumberFormat="1" applyFont="1" applyFill="1" applyBorder="1" applyAlignment="1">
      <alignment horizontal="center"/>
    </xf>
    <xf numFmtId="165" fontId="18" fillId="3" borderId="1" xfId="2" applyNumberFormat="1" applyFont="1" applyFill="1" applyBorder="1" applyAlignment="1">
      <alignment horizontal="center"/>
    </xf>
    <xf numFmtId="165" fontId="17" fillId="0" borderId="1" xfId="2" applyNumberFormat="1" applyFont="1" applyBorder="1" applyAlignment="1">
      <alignment horizontal="center"/>
    </xf>
    <xf numFmtId="165" fontId="17" fillId="0" borderId="1" xfId="2" applyNumberFormat="1" applyFont="1" applyFill="1" applyBorder="1" applyAlignment="1">
      <alignment horizontal="center"/>
    </xf>
    <xf numFmtId="0" fontId="21" fillId="0" borderId="6" xfId="0" applyFont="1" applyBorder="1" applyAlignment="1">
      <alignment horizontal="center" vertical="center" wrapText="1"/>
    </xf>
    <xf numFmtId="0" fontId="21" fillId="0" borderId="7" xfId="0" applyFont="1" applyBorder="1" applyAlignment="1">
      <alignment horizontal="center" vertical="center" wrapText="1"/>
    </xf>
    <xf numFmtId="165" fontId="13" fillId="3" borderId="1" xfId="2" applyNumberFormat="1" applyFont="1" applyFill="1" applyBorder="1" applyAlignment="1">
      <alignment horizontal="center"/>
    </xf>
    <xf numFmtId="165" fontId="15" fillId="3" borderId="1" xfId="2" applyNumberFormat="1" applyFont="1" applyFill="1" applyBorder="1" applyAlignment="1">
      <alignment horizontal="center"/>
    </xf>
    <xf numFmtId="165" fontId="18" fillId="0" borderId="1" xfId="2" applyNumberFormat="1" applyFont="1" applyBorder="1" applyAlignment="1">
      <alignment horizontal="center"/>
    </xf>
    <xf numFmtId="165" fontId="17" fillId="0" borderId="1" xfId="2" applyNumberFormat="1" applyFont="1" applyBorder="1" applyAlignment="1">
      <alignment horizontal="center" vertical="center"/>
    </xf>
    <xf numFmtId="165" fontId="18" fillId="0" borderId="1" xfId="2" applyNumberFormat="1" applyFont="1" applyBorder="1" applyAlignment="1">
      <alignment horizontal="center" vertical="center"/>
    </xf>
    <xf numFmtId="0" fontId="27" fillId="0" borderId="0" xfId="0" applyFont="1" applyAlignment="1">
      <alignment wrapText="1"/>
    </xf>
    <xf numFmtId="0" fontId="27" fillId="0" borderId="0" xfId="0" applyFont="1"/>
    <xf numFmtId="0" fontId="28" fillId="0" borderId="0" xfId="0" applyFont="1"/>
    <xf numFmtId="0" fontId="10" fillId="0" borderId="0" xfId="0" applyFont="1" applyAlignment="1">
      <alignment horizontal="left" vertical="center" wrapText="1"/>
    </xf>
    <xf numFmtId="0" fontId="29" fillId="9" borderId="1" xfId="0" applyFont="1" applyFill="1" applyBorder="1" applyAlignment="1">
      <alignment horizontal="center" vertical="center" wrapText="1"/>
    </xf>
    <xf numFmtId="0" fontId="5" fillId="10" borderId="10" xfId="0" applyFont="1" applyFill="1" applyBorder="1" applyAlignment="1">
      <alignment vertical="center" wrapText="1"/>
    </xf>
    <xf numFmtId="0" fontId="5" fillId="10" borderId="9" xfId="0" applyFont="1" applyFill="1" applyBorder="1" applyAlignment="1">
      <alignment vertical="center" wrapText="1"/>
    </xf>
    <xf numFmtId="0" fontId="5" fillId="10" borderId="8" xfId="0" applyFont="1" applyFill="1" applyBorder="1" applyAlignment="1">
      <alignment vertical="center" wrapText="1"/>
    </xf>
    <xf numFmtId="164" fontId="4" fillId="0" borderId="1" xfId="0" applyNumberFormat="1" applyFont="1" applyBorder="1" applyAlignment="1">
      <alignment horizontal="center"/>
    </xf>
    <xf numFmtId="0" fontId="5" fillId="11" borderId="1" xfId="0" applyFont="1" applyFill="1" applyBorder="1" applyAlignment="1">
      <alignment horizontal="left" wrapText="1"/>
    </xf>
    <xf numFmtId="164" fontId="5" fillId="11" borderId="1" xfId="0" applyNumberFormat="1" applyFont="1" applyFill="1" applyBorder="1" applyAlignment="1">
      <alignment horizontal="left"/>
    </xf>
    <xf numFmtId="164" fontId="5" fillId="11" borderId="1" xfId="0" applyNumberFormat="1" applyFont="1" applyFill="1" applyBorder="1" applyAlignment="1">
      <alignment horizontal="right"/>
    </xf>
    <xf numFmtId="3" fontId="5" fillId="11" borderId="1" xfId="1" applyNumberFormat="1" applyFont="1" applyFill="1" applyBorder="1" applyAlignment="1">
      <alignment horizontal="right"/>
    </xf>
    <xf numFmtId="9" fontId="5" fillId="11" borderId="1" xfId="0" applyNumberFormat="1" applyFont="1" applyFill="1" applyBorder="1" applyAlignment="1">
      <alignment horizontal="center"/>
    </xf>
    <xf numFmtId="165" fontId="5" fillId="11" borderId="1" xfId="0" applyNumberFormat="1" applyFont="1" applyFill="1" applyBorder="1"/>
    <xf numFmtId="0" fontId="9" fillId="12" borderId="1" xfId="0" applyFont="1" applyFill="1" applyBorder="1" applyAlignment="1">
      <alignment horizontal="right" wrapText="1"/>
    </xf>
    <xf numFmtId="164" fontId="4" fillId="12" borderId="1" xfId="0" applyNumberFormat="1" applyFont="1" applyFill="1" applyBorder="1" applyAlignment="1">
      <alignment horizontal="left" wrapText="1"/>
    </xf>
    <xf numFmtId="164" fontId="4" fillId="12" borderId="1" xfId="0" applyNumberFormat="1" applyFont="1" applyFill="1" applyBorder="1" applyAlignment="1">
      <alignment horizontal="right" wrapText="1"/>
    </xf>
    <xf numFmtId="3" fontId="4" fillId="12" borderId="1" xfId="0" applyNumberFormat="1" applyFont="1" applyFill="1" applyBorder="1" applyAlignment="1">
      <alignment horizontal="right" wrapText="1"/>
    </xf>
    <xf numFmtId="9" fontId="4" fillId="12" borderId="1" xfId="0" applyNumberFormat="1" applyFont="1" applyFill="1" applyBorder="1" applyAlignment="1">
      <alignment horizontal="center"/>
    </xf>
    <xf numFmtId="165" fontId="4" fillId="12" borderId="1" xfId="0" applyNumberFormat="1" applyFont="1" applyFill="1" applyBorder="1"/>
    <xf numFmtId="0" fontId="5" fillId="10" borderId="9" xfId="0" applyFont="1" applyFill="1" applyBorder="1" applyAlignment="1">
      <alignment horizontal="right" vertical="center" wrapText="1"/>
    </xf>
    <xf numFmtId="44" fontId="7" fillId="10" borderId="9" xfId="0" applyNumberFormat="1" applyFont="1" applyFill="1" applyBorder="1" applyAlignment="1">
      <alignment vertical="center" wrapText="1"/>
    </xf>
    <xf numFmtId="44" fontId="30" fillId="10" borderId="9" xfId="0" applyNumberFormat="1" applyFont="1" applyFill="1" applyBorder="1" applyAlignment="1">
      <alignment vertical="center" wrapText="1"/>
    </xf>
    <xf numFmtId="0" fontId="31" fillId="10" borderId="9" xfId="0" applyFont="1" applyFill="1" applyBorder="1" applyAlignment="1">
      <alignment vertical="center" wrapText="1"/>
    </xf>
    <xf numFmtId="3" fontId="4" fillId="0" borderId="1" xfId="1" applyNumberFormat="1" applyFont="1" applyFill="1" applyBorder="1" applyAlignment="1">
      <alignment horizontal="right"/>
    </xf>
    <xf numFmtId="164" fontId="5" fillId="11" borderId="1" xfId="1" applyNumberFormat="1" applyFont="1" applyFill="1" applyBorder="1" applyAlignment="1">
      <alignment horizontal="right"/>
    </xf>
    <xf numFmtId="9" fontId="5" fillId="11" borderId="1" xfId="3" applyFont="1" applyFill="1" applyBorder="1" applyAlignment="1">
      <alignment horizontal="center"/>
    </xf>
    <xf numFmtId="0" fontId="5" fillId="10" borderId="9" xfId="0" applyFont="1" applyFill="1" applyBorder="1" applyAlignment="1">
      <alignment vertical="center"/>
    </xf>
    <xf numFmtId="44" fontId="7" fillId="10" borderId="9" xfId="0" applyNumberFormat="1" applyFont="1" applyFill="1" applyBorder="1" applyAlignment="1">
      <alignment vertical="center"/>
    </xf>
    <xf numFmtId="44" fontId="30" fillId="10" borderId="9" xfId="0" applyNumberFormat="1" applyFont="1" applyFill="1" applyBorder="1" applyAlignment="1">
      <alignment vertical="center"/>
    </xf>
    <xf numFmtId="0" fontId="5" fillId="10" borderId="8" xfId="0" applyFont="1" applyFill="1" applyBorder="1" applyAlignment="1">
      <alignment vertical="center"/>
    </xf>
    <xf numFmtId="165" fontId="4" fillId="13" borderId="1" xfId="0" applyNumberFormat="1" applyFont="1" applyFill="1" applyBorder="1" applyAlignment="1">
      <alignment horizontal="center"/>
    </xf>
    <xf numFmtId="9" fontId="32" fillId="2" borderId="1" xfId="0" applyNumberFormat="1" applyFont="1" applyFill="1" applyBorder="1" applyAlignment="1">
      <alignment horizontal="center"/>
    </xf>
    <xf numFmtId="0" fontId="33" fillId="10" borderId="9" xfId="0" applyFont="1" applyFill="1" applyBorder="1" applyAlignment="1">
      <alignment vertical="center"/>
    </xf>
    <xf numFmtId="8" fontId="7" fillId="10" borderId="9" xfId="0" applyNumberFormat="1" applyFont="1" applyFill="1" applyBorder="1" applyAlignment="1">
      <alignment vertical="center" wrapText="1"/>
    </xf>
    <xf numFmtId="0" fontId="5" fillId="11" borderId="1" xfId="0" applyFont="1" applyFill="1" applyBorder="1" applyAlignment="1">
      <alignment horizontal="left" vertical="center" wrapText="1"/>
    </xf>
    <xf numFmtId="0" fontId="5" fillId="11" borderId="1" xfId="0" applyFont="1" applyFill="1" applyBorder="1" applyAlignment="1">
      <alignment horizontal="left"/>
    </xf>
    <xf numFmtId="3" fontId="5" fillId="11" borderId="1" xfId="1" applyNumberFormat="1" applyFont="1" applyFill="1" applyBorder="1" applyAlignment="1">
      <alignment horizontal="center"/>
    </xf>
    <xf numFmtId="0" fontId="5" fillId="10" borderId="1" xfId="0" applyFont="1" applyFill="1" applyBorder="1" applyAlignment="1">
      <alignment horizontal="left" vertical="center" wrapText="1"/>
    </xf>
    <xf numFmtId="0" fontId="5" fillId="10" borderId="1" xfId="0" applyFont="1" applyFill="1" applyBorder="1" applyAlignment="1">
      <alignment horizontal="left"/>
    </xf>
    <xf numFmtId="3" fontId="5" fillId="10" borderId="1" xfId="1" applyNumberFormat="1" applyFont="1" applyFill="1" applyBorder="1" applyAlignment="1">
      <alignment horizontal="center"/>
    </xf>
    <xf numFmtId="9" fontId="5" fillId="10" borderId="1" xfId="0" applyNumberFormat="1" applyFont="1" applyFill="1" applyBorder="1" applyAlignment="1">
      <alignment horizontal="center"/>
    </xf>
    <xf numFmtId="165" fontId="5" fillId="10" borderId="1" xfId="0" applyNumberFormat="1" applyFont="1" applyFill="1" applyBorder="1"/>
    <xf numFmtId="164" fontId="34" fillId="0" borderId="1" xfId="1" applyNumberFormat="1" applyFont="1" applyFill="1" applyBorder="1" applyAlignment="1">
      <alignment horizontal="left"/>
    </xf>
    <xf numFmtId="164" fontId="5" fillId="11" borderId="1" xfId="0" applyNumberFormat="1" applyFont="1" applyFill="1" applyBorder="1" applyAlignment="1">
      <alignment horizontal="center"/>
    </xf>
    <xf numFmtId="0" fontId="5" fillId="14" borderId="1" xfId="0" applyFont="1" applyFill="1" applyBorder="1" applyAlignment="1">
      <alignment horizontal="left" vertical="center" wrapText="1"/>
    </xf>
    <xf numFmtId="3" fontId="5" fillId="14" borderId="1" xfId="0" applyNumberFormat="1" applyFont="1" applyFill="1" applyBorder="1"/>
    <xf numFmtId="9" fontId="5" fillId="14" borderId="1" xfId="0" applyNumberFormat="1" applyFont="1" applyFill="1" applyBorder="1" applyAlignment="1">
      <alignment horizontal="center"/>
    </xf>
    <xf numFmtId="165" fontId="5" fillId="14" borderId="1" xfId="0" applyNumberFormat="1" applyFont="1" applyFill="1" applyBorder="1"/>
    <xf numFmtId="0" fontId="15" fillId="0" borderId="0" xfId="0" applyFont="1" applyAlignment="1">
      <alignment vertical="center" wrapText="1"/>
    </xf>
    <xf numFmtId="165" fontId="3" fillId="0" borderId="1" xfId="2" applyNumberFormat="1" applyFont="1" applyBorder="1" applyAlignment="1"/>
    <xf numFmtId="9" fontId="0" fillId="0" borderId="0" xfId="0" applyNumberFormat="1"/>
    <xf numFmtId="165" fontId="3" fillId="0" borderId="0" xfId="2" applyNumberFormat="1" applyFont="1" applyFill="1" applyBorder="1"/>
    <xf numFmtId="169" fontId="0" fillId="0" borderId="0" xfId="0" applyNumberFormat="1"/>
    <xf numFmtId="0" fontId="35" fillId="0" borderId="0" xfId="0" applyFont="1"/>
    <xf numFmtId="0" fontId="14" fillId="4" borderId="1" xfId="0" applyFont="1" applyFill="1" applyBorder="1"/>
    <xf numFmtId="165" fontId="14" fillId="4" borderId="1" xfId="2" applyNumberFormat="1" applyFont="1" applyFill="1" applyBorder="1" applyAlignment="1"/>
    <xf numFmtId="165" fontId="14" fillId="0" borderId="0" xfId="2" applyNumberFormat="1" applyFont="1" applyFill="1" applyBorder="1" applyAlignment="1">
      <alignment vertical="center"/>
    </xf>
    <xf numFmtId="0" fontId="3" fillId="0" borderId="1" xfId="0" applyFont="1" applyBorder="1" applyAlignment="1">
      <alignment horizontal="left" wrapText="1"/>
    </xf>
    <xf numFmtId="165" fontId="4" fillId="0" borderId="1" xfId="2" applyNumberFormat="1" applyFont="1" applyFill="1" applyBorder="1" applyAlignment="1"/>
    <xf numFmtId="0" fontId="36" fillId="0" borderId="0" xfId="0" applyFont="1"/>
    <xf numFmtId="165" fontId="4" fillId="0" borderId="0" xfId="2" applyNumberFormat="1" applyFont="1" applyFill="1" applyBorder="1"/>
    <xf numFmtId="165" fontId="14" fillId="4" borderId="1" xfId="0" applyNumberFormat="1" applyFont="1" applyFill="1" applyBorder="1"/>
    <xf numFmtId="0" fontId="36" fillId="0" borderId="0" xfId="0" applyFont="1" applyAlignment="1">
      <alignment vertical="center"/>
    </xf>
    <xf numFmtId="165" fontId="14" fillId="0" borderId="0" xfId="0" applyNumberFormat="1" applyFont="1" applyAlignment="1">
      <alignment vertical="center"/>
    </xf>
    <xf numFmtId="0" fontId="5" fillId="6" borderId="1" xfId="0" applyFont="1" applyFill="1" applyBorder="1" applyAlignment="1">
      <alignment wrapText="1"/>
    </xf>
    <xf numFmtId="165" fontId="6" fillId="6" borderId="1" xfId="0" applyNumberFormat="1" applyFont="1" applyFill="1" applyBorder="1"/>
    <xf numFmtId="0" fontId="35" fillId="0" borderId="0" xfId="0" applyFont="1" applyAlignment="1">
      <alignment vertical="center"/>
    </xf>
    <xf numFmtId="3" fontId="3" fillId="8" borderId="1" xfId="0" applyNumberFormat="1" applyFont="1" applyFill="1" applyBorder="1" applyAlignment="1">
      <alignment horizontal="center"/>
    </xf>
    <xf numFmtId="3" fontId="37" fillId="0" borderId="1" xfId="0" applyNumberFormat="1" applyFont="1" applyBorder="1" applyAlignment="1">
      <alignment horizontal="right"/>
    </xf>
    <xf numFmtId="3" fontId="37" fillId="0" borderId="1" xfId="0" applyNumberFormat="1" applyFont="1" applyBorder="1" applyAlignment="1">
      <alignment horizontal="right" vertical="center" wrapText="1"/>
    </xf>
    <xf numFmtId="165" fontId="34" fillId="10" borderId="1" xfId="0" applyNumberFormat="1" applyFont="1" applyFill="1" applyBorder="1"/>
    <xf numFmtId="1" fontId="10" fillId="8" borderId="1" xfId="0" applyNumberFormat="1" applyFont="1" applyFill="1" applyBorder="1" applyAlignment="1">
      <alignment horizontal="center"/>
    </xf>
    <xf numFmtId="165" fontId="4" fillId="0" borderId="1" xfId="2" applyNumberFormat="1" applyFont="1" applyBorder="1" applyAlignment="1">
      <alignment horizontal="center"/>
    </xf>
    <xf numFmtId="43" fontId="1" fillId="0" borderId="0" xfId="0" applyNumberFormat="1" applyFont="1"/>
    <xf numFmtId="0" fontId="3" fillId="0" borderId="10" xfId="0" applyFont="1" applyBorder="1"/>
    <xf numFmtId="0" fontId="21" fillId="5" borderId="10" xfId="0" applyFont="1" applyFill="1" applyBorder="1" applyAlignment="1">
      <alignment vertical="center" wrapText="1"/>
    </xf>
    <xf numFmtId="0" fontId="18" fillId="0" borderId="0" xfId="0" applyFont="1"/>
    <xf numFmtId="0" fontId="2" fillId="0" borderId="0" xfId="0" applyFont="1" applyAlignment="1">
      <alignment vertical="center"/>
    </xf>
    <xf numFmtId="0" fontId="18" fillId="0" borderId="0" xfId="0" applyFont="1" applyAlignment="1">
      <alignment horizontal="center" vertical="center"/>
    </xf>
    <xf numFmtId="3" fontId="34" fillId="0" borderId="0" xfId="0" applyNumberFormat="1" applyFont="1" applyAlignment="1">
      <alignment horizontal="right"/>
    </xf>
    <xf numFmtId="3" fontId="34" fillId="0" borderId="0" xfId="0" applyNumberFormat="1" applyFont="1" applyAlignment="1">
      <alignment horizontal="right" vertical="center" wrapText="1"/>
    </xf>
    <xf numFmtId="0" fontId="3" fillId="3" borderId="10" xfId="0" applyFont="1" applyFill="1" applyBorder="1"/>
    <xf numFmtId="3" fontId="37" fillId="3" borderId="9" xfId="0" applyNumberFormat="1" applyFont="1" applyFill="1" applyBorder="1" applyAlignment="1">
      <alignment horizontal="right"/>
    </xf>
    <xf numFmtId="3" fontId="3" fillId="3" borderId="9" xfId="0" applyNumberFormat="1" applyFont="1" applyFill="1" applyBorder="1" applyAlignment="1">
      <alignment horizontal="center"/>
    </xf>
    <xf numFmtId="3" fontId="3" fillId="3" borderId="8" xfId="0" applyNumberFormat="1" applyFont="1" applyFill="1" applyBorder="1" applyAlignment="1">
      <alignment horizontal="center"/>
    </xf>
    <xf numFmtId="0" fontId="3" fillId="0" borderId="10" xfId="0" applyFont="1" applyBorder="1" applyAlignment="1">
      <alignment horizontal="left" indent="1"/>
    </xf>
    <xf numFmtId="0" fontId="3" fillId="0" borderId="10" xfId="0" applyFont="1" applyBorder="1" applyAlignment="1">
      <alignment horizontal="left" vertical="center" indent="1"/>
    </xf>
    <xf numFmtId="0" fontId="10" fillId="0" borderId="1" xfId="0" applyFont="1" applyBorder="1" applyAlignment="1">
      <alignment horizontal="left" vertical="center" wrapText="1"/>
    </xf>
    <xf numFmtId="0" fontId="26" fillId="0" borderId="7" xfId="0" applyFont="1" applyBorder="1" applyAlignment="1">
      <alignment horizontal="left" vertical="center" wrapText="1"/>
    </xf>
    <xf numFmtId="0" fontId="26" fillId="0" borderId="6" xfId="0" applyFont="1" applyBorder="1" applyAlignment="1">
      <alignment horizontal="left" vertical="center" wrapText="1"/>
    </xf>
    <xf numFmtId="0" fontId="26" fillId="0" borderId="5" xfId="0" applyFont="1" applyBorder="1" applyAlignment="1">
      <alignment horizontal="left" vertical="center" wrapText="1"/>
    </xf>
    <xf numFmtId="0" fontId="26" fillId="0" borderId="4" xfId="0" applyFont="1" applyBorder="1" applyAlignment="1">
      <alignment horizontal="left" vertical="center" wrapText="1"/>
    </xf>
    <xf numFmtId="0" fontId="26" fillId="0" borderId="3" xfId="0" applyFont="1" applyBorder="1" applyAlignment="1">
      <alignment horizontal="left" vertical="center" wrapText="1"/>
    </xf>
    <xf numFmtId="0" fontId="26" fillId="0" borderId="2" xfId="0" applyFont="1" applyBorder="1" applyAlignment="1">
      <alignment horizontal="left" vertical="center" wrapText="1"/>
    </xf>
    <xf numFmtId="0" fontId="26" fillId="0" borderId="1" xfId="0" applyFont="1" applyBorder="1" applyAlignment="1">
      <alignment horizontal="left" vertical="center" wrapText="1"/>
    </xf>
    <xf numFmtId="0" fontId="4" fillId="0" borderId="10"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5" fillId="0" borderId="7" xfId="0" applyFont="1" applyBorder="1" applyAlignment="1">
      <alignment horizontal="left" vertical="center" wrapText="1"/>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15" fillId="0" borderId="12"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vertical="center" wrapText="1"/>
    </xf>
    <xf numFmtId="0" fontId="5" fillId="3" borderId="10" xfId="0" applyFont="1" applyFill="1" applyBorder="1" applyAlignment="1">
      <alignment horizontal="left"/>
    </xf>
    <xf numFmtId="0" fontId="5" fillId="3" borderId="8" xfId="0" applyFont="1" applyFill="1" applyBorder="1" applyAlignment="1">
      <alignment horizontal="left"/>
    </xf>
    <xf numFmtId="0" fontId="3" fillId="0" borderId="1" xfId="0" applyFont="1" applyBorder="1" applyAlignment="1">
      <alignment horizontal="left" vertical="center" wrapText="1"/>
    </xf>
    <xf numFmtId="0" fontId="15"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horizontal="left" vertical="center" wrapText="1"/>
    </xf>
    <xf numFmtId="0" fontId="3" fillId="0" borderId="10"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0" fontId="17" fillId="0" borderId="10" xfId="0" applyFont="1" applyBorder="1" applyAlignment="1">
      <alignment horizontal="left" vertical="center" wrapText="1"/>
    </xf>
    <xf numFmtId="0" fontId="17" fillId="0" borderId="9"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8" xfId="0" applyFont="1" applyBorder="1" applyAlignment="1">
      <alignment horizontal="left" vertical="center"/>
    </xf>
    <xf numFmtId="0" fontId="3" fillId="0" borderId="1" xfId="0" applyFont="1" applyBorder="1" applyAlignment="1">
      <alignment horizontal="left" vertical="center"/>
    </xf>
    <xf numFmtId="0" fontId="25" fillId="0" borderId="1" xfId="0" applyFont="1" applyBorder="1" applyAlignment="1">
      <alignment horizontal="left" vertical="center" wrapText="1"/>
    </xf>
    <xf numFmtId="0" fontId="3" fillId="0" borderId="10" xfId="0" applyFont="1" applyBorder="1"/>
    <xf numFmtId="0" fontId="3" fillId="0" borderId="9" xfId="0" applyFont="1" applyBorder="1"/>
    <xf numFmtId="0" fontId="3" fillId="0" borderId="8" xfId="0" applyFont="1" applyBorder="1"/>
    <xf numFmtId="0" fontId="3" fillId="0" borderId="10" xfId="0" applyFont="1" applyBorder="1" applyAlignment="1">
      <alignment vertical="center"/>
    </xf>
    <xf numFmtId="0" fontId="3" fillId="0" borderId="9" xfId="0" applyFont="1" applyBorder="1" applyAlignment="1">
      <alignment vertical="center"/>
    </xf>
    <xf numFmtId="0" fontId="3" fillId="0" borderId="8" xfId="0" applyFont="1" applyBorder="1" applyAlignment="1">
      <alignment vertical="center"/>
    </xf>
    <xf numFmtId="0" fontId="21" fillId="5" borderId="10" xfId="0" applyFont="1" applyFill="1" applyBorder="1" applyAlignment="1">
      <alignment vertical="center" wrapText="1"/>
    </xf>
    <xf numFmtId="0" fontId="21" fillId="5" borderId="9" xfId="0" applyFont="1" applyFill="1" applyBorder="1" applyAlignment="1">
      <alignment vertical="center" wrapText="1"/>
    </xf>
    <xf numFmtId="0" fontId="21" fillId="5" borderId="8" xfId="0" applyFont="1" applyFill="1" applyBorder="1" applyAlignment="1">
      <alignment vertical="center" wrapText="1"/>
    </xf>
    <xf numFmtId="0" fontId="21" fillId="5" borderId="10"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9" xfId="0" applyFont="1" applyFill="1" applyBorder="1" applyAlignment="1">
      <alignment horizontal="center" vertical="center" wrapText="1"/>
    </xf>
  </cellXfs>
  <cellStyles count="5">
    <cellStyle name="Comma" xfId="1" builtinId="3"/>
    <cellStyle name="Currency" xfId="2" builtinId="4"/>
    <cellStyle name="Hyperlink" xfId="4" builtinId="8"/>
    <cellStyle name="Normal" xfId="0" builtinId="0"/>
    <cellStyle name="Percent" xfId="3" builtinId="5"/>
  </cellStyles>
  <dxfs count="1">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9" Type="http://schemas.openxmlformats.org/officeDocument/2006/relationships/customXml" Target="../customXml/item3.xml"/><Relationship Id="rId21" Type="http://schemas.openxmlformats.org/officeDocument/2006/relationships/externalLink" Target="externalLinks/externalLink1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externalLink" Target="externalLinks/externalLink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31" Type="http://schemas.openxmlformats.org/officeDocument/2006/relationships/externalLink" Target="externalLinks/externalLink2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sharedStrings" Target="sharedStrings.xml"/><Relationship Id="rId8" Type="http://schemas.openxmlformats.org/officeDocument/2006/relationships/externalLink" Target="externalLinks/externalLink1.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epfiler1/acumen/unzipped/RUNS/Book1.xls" TargetMode="External"/></Relationships>
</file>

<file path=xl/externalLinks/_rels/externalLink17.xml.rels><?xml version="1.0" encoding="UTF-8" standalone="yes"?>
<Relationships xmlns="http://schemas.openxmlformats.org/package/2006/relationships"><Relationship Id="rId2"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 Id="rId1" Type="http://schemas.openxmlformats.org/officeDocument/2006/relationships/externalLinkPath" Target="/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Sr Staff"/>
      <sheetName val="PGLNSG_Portfolio Report"/>
      <sheetName val="PGL_Ops Report"/>
      <sheetName val="NSG_Ops Report"/>
      <sheetName val="Invoice Tracker"/>
      <sheetName val="Forecast_Accruals Tracker"/>
      <sheetName val="Financial Perf"/>
      <sheetName val="Savings Tracker"/>
      <sheetName val="Savings Perf"/>
      <sheetName val="4yr Rollup-ProgLvl"/>
      <sheetName val="4yr Rollup 2018-2021"/>
      <sheetName val="Mnthly_Qtrly Data"/>
      <sheetName val="Diversity Tracker"/>
      <sheetName val="Franklin SOW"/>
      <sheetName val="PGL ICC"/>
      <sheetName val="NSG ICC"/>
      <sheetName val="Drop-Downs"/>
      <sheetName val="Data Update Checklist"/>
      <sheetName val="PBi-PGL Prog Offerings"/>
      <sheetName val="PBi-NSG Prog Offerings"/>
      <sheetName val="PGL NSG Highlights"/>
      <sheetName val="Franklin Forcast PGL NSG"/>
      <sheetName val="4yr Rollup"/>
    </sheetNames>
    <sheetDataSet>
      <sheetData sheetId="0"/>
      <sheetData sheetId="1"/>
      <sheetData sheetId="2"/>
      <sheetData sheetId="3"/>
      <sheetData sheetId="4"/>
      <sheetData sheetId="5">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6"/>
      <sheetData sheetId="7"/>
      <sheetData sheetId="8"/>
      <sheetData sheetId="9"/>
      <sheetData sheetId="10"/>
      <sheetData sheetId="11"/>
      <sheetData sheetId="12">
        <row r="177">
          <cell r="S177">
            <v>210031.91999999998</v>
          </cell>
        </row>
      </sheetData>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ilsagfiles.org/SAG_files/Evaluation_Documents/TRC_Reports/DCEO/Department_of_Commerce_Cost_Effectiveness_Report_EPY7-GPY4_Final_Report.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A3B09-06D4-DE45-98B8-0925DCCDC2CC}">
  <sheetPr>
    <tabColor theme="7"/>
    <pageSetUpPr fitToPage="1"/>
  </sheetPr>
  <dimension ref="B1:S60"/>
  <sheetViews>
    <sheetView tabSelected="1" zoomScaleNormal="100" workbookViewId="0">
      <selection activeCell="C3" sqref="C3"/>
    </sheetView>
  </sheetViews>
  <sheetFormatPr baseColWidth="10" defaultColWidth="9.33203125" defaultRowHeight="14" x14ac:dyDescent="0.15"/>
  <cols>
    <col min="1" max="1" width="2.6640625" style="1" customWidth="1"/>
    <col min="2" max="2" width="84.83203125" style="1" customWidth="1"/>
    <col min="3" max="3" width="18.6640625" style="1" customWidth="1"/>
    <col min="4" max="4" width="17" style="1" customWidth="1"/>
    <col min="5" max="5" width="16" style="1" customWidth="1"/>
    <col min="6" max="6" width="15.33203125" style="1" customWidth="1"/>
    <col min="7" max="7" width="19.33203125" style="1" customWidth="1"/>
    <col min="8" max="8" width="14.33203125" style="1" customWidth="1"/>
    <col min="9" max="9" width="19" style="1" customWidth="1"/>
    <col min="10" max="10" width="19.6640625" style="1" customWidth="1"/>
    <col min="11" max="11" width="17" style="1" customWidth="1"/>
    <col min="12" max="12" width="13.83203125" style="1" customWidth="1"/>
    <col min="13" max="13" width="13.6640625" style="1" customWidth="1"/>
    <col min="14" max="15" width="9.33203125" style="1"/>
    <col min="16" max="16" width="15.33203125" style="1" customWidth="1"/>
    <col min="17" max="16384" width="9.33203125" style="1"/>
  </cols>
  <sheetData>
    <row r="1" spans="2:13" customFormat="1" x14ac:dyDescent="0.15">
      <c r="B1" s="27" t="s">
        <v>35</v>
      </c>
      <c r="C1" s="27"/>
    </row>
    <row r="2" spans="2:13" customFormat="1" x14ac:dyDescent="0.15">
      <c r="B2" s="27" t="s">
        <v>34</v>
      </c>
      <c r="C2" s="27"/>
    </row>
    <row r="3" spans="2:13" customFormat="1" ht="15" x14ac:dyDescent="0.2">
      <c r="B3" s="28" t="s">
        <v>206</v>
      </c>
      <c r="C3" s="27"/>
    </row>
    <row r="4" spans="2:13" customFormat="1" x14ac:dyDescent="0.15">
      <c r="B4" s="27"/>
      <c r="C4" s="27"/>
    </row>
    <row r="5" spans="2:13" customFormat="1" ht="23" customHeight="1" x14ac:dyDescent="0.15">
      <c r="B5" s="208" t="s">
        <v>120</v>
      </c>
      <c r="C5" s="209"/>
      <c r="D5" s="209"/>
      <c r="E5" s="209"/>
      <c r="F5" s="209"/>
      <c r="G5" s="209"/>
      <c r="H5" s="209"/>
      <c r="I5" s="209"/>
      <c r="J5" s="209"/>
      <c r="K5" s="209"/>
      <c r="L5" s="209"/>
      <c r="M5" s="210"/>
    </row>
    <row r="6" spans="2:13" customFormat="1" ht="33" customHeight="1" x14ac:dyDescent="0.15">
      <c r="B6" s="211"/>
      <c r="C6" s="212"/>
      <c r="D6" s="212"/>
      <c r="E6" s="212"/>
      <c r="F6" s="212"/>
      <c r="G6" s="212"/>
      <c r="H6" s="212"/>
      <c r="I6" s="212"/>
      <c r="J6" s="212"/>
      <c r="K6" s="212"/>
      <c r="L6" s="212"/>
      <c r="M6" s="213"/>
    </row>
    <row r="7" spans="2:13" customFormat="1" ht="15" x14ac:dyDescent="0.2">
      <c r="B7" s="118"/>
      <c r="C7" s="119"/>
      <c r="D7" s="120"/>
      <c r="E7" s="120"/>
      <c r="F7" s="120"/>
      <c r="G7" s="120"/>
      <c r="H7" s="120"/>
      <c r="I7" s="120"/>
      <c r="J7" s="120"/>
      <c r="K7" s="120"/>
      <c r="L7" s="120"/>
      <c r="M7" s="120"/>
    </row>
    <row r="8" spans="2:13" customFormat="1" ht="14" customHeight="1" x14ac:dyDescent="0.15">
      <c r="B8" s="214" t="s">
        <v>121</v>
      </c>
      <c r="C8" s="214"/>
      <c r="D8" s="214"/>
      <c r="E8" s="214"/>
      <c r="F8" s="214"/>
      <c r="G8" s="214"/>
      <c r="H8" s="214"/>
      <c r="I8" s="214"/>
      <c r="J8" s="214"/>
      <c r="K8" s="214"/>
      <c r="L8" s="214"/>
      <c r="M8" s="214"/>
    </row>
    <row r="9" spans="2:13" customFormat="1" x14ac:dyDescent="0.15">
      <c r="B9" s="214"/>
      <c r="C9" s="214"/>
      <c r="D9" s="214"/>
      <c r="E9" s="214"/>
      <c r="F9" s="214"/>
      <c r="G9" s="214"/>
      <c r="H9" s="214"/>
      <c r="I9" s="214"/>
      <c r="J9" s="214"/>
      <c r="K9" s="214"/>
      <c r="L9" s="214"/>
      <c r="M9" s="214"/>
    </row>
    <row r="10" spans="2:13" customFormat="1" x14ac:dyDescent="0.15">
      <c r="B10" s="214"/>
      <c r="C10" s="214"/>
      <c r="D10" s="214"/>
      <c r="E10" s="214"/>
      <c r="F10" s="214"/>
      <c r="G10" s="214"/>
      <c r="H10" s="214"/>
      <c r="I10" s="214"/>
      <c r="J10" s="214"/>
      <c r="K10" s="214"/>
      <c r="L10" s="214"/>
      <c r="M10" s="214"/>
    </row>
    <row r="11" spans="2:13" customFormat="1" x14ac:dyDescent="0.15">
      <c r="B11" s="214"/>
      <c r="C11" s="214"/>
      <c r="D11" s="214"/>
      <c r="E11" s="214"/>
      <c r="F11" s="214"/>
      <c r="G11" s="214"/>
      <c r="H11" s="214"/>
      <c r="I11" s="214"/>
      <c r="J11" s="214"/>
      <c r="K11" s="214"/>
      <c r="L11" s="214"/>
      <c r="M11" s="214"/>
    </row>
    <row r="12" spans="2:13" customFormat="1" x14ac:dyDescent="0.15">
      <c r="B12" s="214"/>
      <c r="C12" s="214"/>
      <c r="D12" s="214"/>
      <c r="E12" s="214"/>
      <c r="F12" s="214"/>
      <c r="G12" s="214"/>
      <c r="H12" s="214"/>
      <c r="I12" s="214"/>
      <c r="J12" s="214"/>
      <c r="K12" s="214"/>
      <c r="L12" s="214"/>
      <c r="M12" s="214"/>
    </row>
    <row r="13" spans="2:13" customFormat="1" x14ac:dyDescent="0.15">
      <c r="B13" s="214"/>
      <c r="C13" s="214"/>
      <c r="D13" s="214"/>
      <c r="E13" s="214"/>
      <c r="F13" s="214"/>
      <c r="G13" s="214"/>
      <c r="H13" s="214"/>
      <c r="I13" s="214"/>
      <c r="J13" s="214"/>
      <c r="K13" s="214"/>
      <c r="L13" s="214"/>
      <c r="M13" s="214"/>
    </row>
    <row r="14" spans="2:13" customFormat="1" x14ac:dyDescent="0.15">
      <c r="B14" s="214"/>
      <c r="C14" s="214"/>
      <c r="D14" s="214"/>
      <c r="E14" s="214"/>
      <c r="F14" s="214"/>
      <c r="G14" s="214"/>
      <c r="H14" s="214"/>
      <c r="I14" s="214"/>
      <c r="J14" s="214"/>
      <c r="K14" s="214"/>
      <c r="L14" s="214"/>
      <c r="M14" s="214"/>
    </row>
    <row r="15" spans="2:13" customFormat="1" x14ac:dyDescent="0.15">
      <c r="B15" s="214"/>
      <c r="C15" s="214"/>
      <c r="D15" s="214"/>
      <c r="E15" s="214"/>
      <c r="F15" s="214"/>
      <c r="G15" s="214"/>
      <c r="H15" s="214"/>
      <c r="I15" s="214"/>
      <c r="J15" s="214"/>
      <c r="K15" s="214"/>
      <c r="L15" s="214"/>
      <c r="M15" s="214"/>
    </row>
    <row r="16" spans="2:13" customFormat="1" x14ac:dyDescent="0.15">
      <c r="B16" s="214"/>
      <c r="C16" s="214"/>
      <c r="D16" s="214"/>
      <c r="E16" s="214"/>
      <c r="F16" s="214"/>
      <c r="G16" s="214"/>
      <c r="H16" s="214"/>
      <c r="I16" s="214"/>
      <c r="J16" s="214"/>
      <c r="K16" s="214"/>
      <c r="L16" s="214"/>
      <c r="M16" s="214"/>
    </row>
    <row r="17" spans="2:16" customFormat="1" x14ac:dyDescent="0.15">
      <c r="B17" s="121"/>
      <c r="C17" s="121"/>
      <c r="D17" s="121"/>
      <c r="E17" s="121"/>
      <c r="F17" s="121"/>
      <c r="G17" s="121"/>
      <c r="H17" s="121"/>
      <c r="I17" s="121"/>
      <c r="J17" s="121"/>
      <c r="K17" s="121"/>
      <c r="L17" s="121"/>
      <c r="M17" s="121"/>
    </row>
    <row r="18" spans="2:16" customFormat="1" x14ac:dyDescent="0.15">
      <c r="B18" s="26" t="s">
        <v>207</v>
      </c>
      <c r="C18" s="121"/>
      <c r="D18" s="121"/>
      <c r="E18" s="121"/>
      <c r="F18" s="121"/>
      <c r="G18" s="121"/>
      <c r="H18" s="121"/>
      <c r="I18" s="121"/>
      <c r="J18" s="121"/>
      <c r="K18" s="121"/>
      <c r="L18" s="121"/>
      <c r="M18" s="121"/>
    </row>
    <row r="19" spans="2:16" customFormat="1" ht="56" x14ac:dyDescent="0.15">
      <c r="B19" s="122" t="s">
        <v>33</v>
      </c>
      <c r="C19" s="122" t="s">
        <v>32</v>
      </c>
      <c r="D19" s="122" t="s">
        <v>215</v>
      </c>
      <c r="E19" s="122" t="s">
        <v>31</v>
      </c>
      <c r="F19" s="122" t="s">
        <v>30</v>
      </c>
      <c r="G19" s="122" t="s">
        <v>29</v>
      </c>
      <c r="H19" s="122" t="s">
        <v>28</v>
      </c>
      <c r="I19" s="122" t="s">
        <v>27</v>
      </c>
      <c r="J19" s="122" t="s">
        <v>26</v>
      </c>
      <c r="K19" s="122" t="s">
        <v>216</v>
      </c>
      <c r="L19" s="122" t="s">
        <v>217</v>
      </c>
      <c r="M19" s="122" t="s">
        <v>25</v>
      </c>
    </row>
    <row r="20" spans="2:16" s="24" customFormat="1" x14ac:dyDescent="0.15">
      <c r="B20" s="123" t="s">
        <v>24</v>
      </c>
      <c r="C20" s="124"/>
      <c r="D20" s="124"/>
      <c r="E20" s="124"/>
      <c r="F20" s="124"/>
      <c r="G20" s="124"/>
      <c r="H20" s="124"/>
      <c r="I20" s="124"/>
      <c r="J20" s="124"/>
      <c r="K20" s="124"/>
      <c r="L20" s="124"/>
      <c r="M20" s="125"/>
    </row>
    <row r="21" spans="2:16" x14ac:dyDescent="0.15">
      <c r="B21" s="15" t="s">
        <v>122</v>
      </c>
      <c r="C21" s="14">
        <v>57738.54</v>
      </c>
      <c r="D21" s="23">
        <v>717562</v>
      </c>
      <c r="E21" s="23">
        <v>800936.68544905249</v>
      </c>
      <c r="F21" s="23">
        <v>666221</v>
      </c>
      <c r="G21" s="22">
        <f>C21/F21</f>
        <v>8.6665746051235254E-2</v>
      </c>
      <c r="H21" s="192">
        <f>SUM(I21:J21)</f>
        <v>51458.84</v>
      </c>
      <c r="I21" s="192">
        <v>7164</v>
      </c>
      <c r="J21" s="192">
        <v>44294.84</v>
      </c>
      <c r="K21" s="9">
        <v>895422</v>
      </c>
      <c r="L21" s="9">
        <v>942040.75</v>
      </c>
      <c r="M21" s="8">
        <f>H21/L21</f>
        <v>5.4624855665744813E-2</v>
      </c>
    </row>
    <row r="22" spans="2:16" x14ac:dyDescent="0.15">
      <c r="B22" s="15" t="s">
        <v>23</v>
      </c>
      <c r="C22" s="14">
        <v>1323.63</v>
      </c>
      <c r="D22" s="23">
        <v>174749</v>
      </c>
      <c r="E22" s="23">
        <v>187936.57638814417</v>
      </c>
      <c r="F22" s="23">
        <v>198250.34000000003</v>
      </c>
      <c r="G22" s="22">
        <f>C22/F22</f>
        <v>6.6765585370496712E-3</v>
      </c>
      <c r="H22" s="192">
        <f t="shared" ref="H22:H23" si="0">SUM(I22:J22)</f>
        <v>48921.490000000005</v>
      </c>
      <c r="I22" s="192">
        <v>1930</v>
      </c>
      <c r="J22" s="192">
        <v>46991.490000000005</v>
      </c>
      <c r="K22" s="9">
        <v>336449</v>
      </c>
      <c r="L22" s="9">
        <v>302552.61</v>
      </c>
      <c r="M22" s="8">
        <f>H22/L22</f>
        <v>0.16169581217626913</v>
      </c>
    </row>
    <row r="23" spans="2:16" x14ac:dyDescent="0.15">
      <c r="B23" s="15" t="s">
        <v>22</v>
      </c>
      <c r="C23" s="14">
        <v>2132.2399999999998</v>
      </c>
      <c r="D23" s="23">
        <v>48311</v>
      </c>
      <c r="E23" s="23">
        <v>50325.373294339966</v>
      </c>
      <c r="F23" s="23">
        <v>240538.08000000002</v>
      </c>
      <c r="G23" s="22">
        <f>C23/F23</f>
        <v>8.8644592157715724E-3</v>
      </c>
      <c r="H23" s="192">
        <f t="shared" si="0"/>
        <v>59022.12</v>
      </c>
      <c r="I23" s="192">
        <v>5250</v>
      </c>
      <c r="J23" s="192">
        <v>53772.12</v>
      </c>
      <c r="K23" s="9">
        <v>359724</v>
      </c>
      <c r="L23" s="9">
        <v>503869.13</v>
      </c>
      <c r="M23" s="8">
        <f>H23/L23</f>
        <v>0.11713779726890593</v>
      </c>
    </row>
    <row r="24" spans="2:16" x14ac:dyDescent="0.15">
      <c r="B24" s="127" t="s">
        <v>21</v>
      </c>
      <c r="C24" s="128">
        <f>SUM(C21:C23)</f>
        <v>61194.409999999996</v>
      </c>
      <c r="D24" s="129">
        <f>SUM(D21:D23)</f>
        <v>940622</v>
      </c>
      <c r="E24" s="130">
        <f>SUM(E21:E23)</f>
        <v>1039198.6351315366</v>
      </c>
      <c r="F24" s="130">
        <f>SUM(F21:F23)</f>
        <v>1105009.4200000002</v>
      </c>
      <c r="G24" s="131">
        <f>C24/F24</f>
        <v>5.5379084460655537E-2</v>
      </c>
      <c r="H24" s="132">
        <f>SUM(H21:H23)</f>
        <v>159402.45000000001</v>
      </c>
      <c r="I24" s="132">
        <f>SUM(I21:I23)</f>
        <v>14344</v>
      </c>
      <c r="J24" s="132">
        <f>SUM(J21:J23)</f>
        <v>145058.45000000001</v>
      </c>
      <c r="K24" s="132">
        <f t="shared" ref="K24:L24" si="1">SUM(K21:K23)</f>
        <v>1591595</v>
      </c>
      <c r="L24" s="132">
        <f t="shared" si="1"/>
        <v>1748462.4899999998</v>
      </c>
      <c r="M24" s="131">
        <f>H24/L24</f>
        <v>9.1167211714104329E-2</v>
      </c>
    </row>
    <row r="25" spans="2:16" x14ac:dyDescent="0.15">
      <c r="B25" s="133" t="s">
        <v>20</v>
      </c>
      <c r="C25" s="134">
        <f>SUM(C21:C22)</f>
        <v>59062.17</v>
      </c>
      <c r="D25" s="134">
        <f t="shared" ref="D25:F25" si="2">SUM(D21:D22)</f>
        <v>892311</v>
      </c>
      <c r="E25" s="134">
        <f t="shared" si="2"/>
        <v>988873.26183719665</v>
      </c>
      <c r="F25" s="134">
        <f t="shared" si="2"/>
        <v>864471.34000000008</v>
      </c>
      <c r="G25" s="137">
        <f t="shared" ref="G25:G26" si="3">C25/F25</f>
        <v>6.8321721342433389E-2</v>
      </c>
      <c r="H25" s="138">
        <f>H21+H22</f>
        <v>100380.33</v>
      </c>
      <c r="I25" s="138">
        <f>SUM(I21:I22)</f>
        <v>9094</v>
      </c>
      <c r="J25" s="138">
        <f>SUM(J21:J22)</f>
        <v>91286.33</v>
      </c>
      <c r="K25" s="138">
        <f t="shared" ref="K25:L25" si="4">SUM(K21:K22)</f>
        <v>1231871</v>
      </c>
      <c r="L25" s="138">
        <f t="shared" si="4"/>
        <v>1244593.3599999999</v>
      </c>
      <c r="M25" s="137">
        <f>H25/L25</f>
        <v>8.0653113881308205E-2</v>
      </c>
      <c r="O25" s="2"/>
      <c r="P25" s="2"/>
    </row>
    <row r="26" spans="2:16" x14ac:dyDescent="0.15">
      <c r="B26" s="133" t="s">
        <v>19</v>
      </c>
      <c r="C26" s="134">
        <f>C23</f>
        <v>2132.2399999999998</v>
      </c>
      <c r="D26" s="135">
        <f>D23</f>
        <v>48311</v>
      </c>
      <c r="E26" s="136">
        <f>E23</f>
        <v>50325.373294339966</v>
      </c>
      <c r="F26" s="136">
        <f>F23</f>
        <v>240538.08000000002</v>
      </c>
      <c r="G26" s="137">
        <f t="shared" si="3"/>
        <v>8.8644592157715724E-3</v>
      </c>
      <c r="H26" s="138">
        <f>H23</f>
        <v>59022.12</v>
      </c>
      <c r="I26" s="138">
        <f>I23</f>
        <v>5250</v>
      </c>
      <c r="J26" s="138">
        <f>J23</f>
        <v>53772.12</v>
      </c>
      <c r="K26" s="138">
        <f t="shared" ref="K26:L26" si="5">K23</f>
        <v>359724</v>
      </c>
      <c r="L26" s="138">
        <f t="shared" si="5"/>
        <v>503869.13</v>
      </c>
      <c r="M26" s="137">
        <f t="shared" ref="M26:M40" si="6">H26/L26</f>
        <v>0.11713779726890593</v>
      </c>
      <c r="O26" s="2"/>
      <c r="P26" s="2"/>
    </row>
    <row r="27" spans="2:16" x14ac:dyDescent="0.15">
      <c r="B27" s="123" t="s">
        <v>18</v>
      </c>
      <c r="C27" s="124"/>
      <c r="D27" s="139"/>
      <c r="E27" s="139"/>
      <c r="F27" s="139"/>
      <c r="G27" s="124"/>
      <c r="H27" s="124"/>
      <c r="I27" s="140"/>
      <c r="J27" s="141"/>
      <c r="K27" s="142"/>
      <c r="L27" s="124"/>
      <c r="M27" s="125"/>
      <c r="N27" s="21"/>
      <c r="O27" s="2"/>
      <c r="P27" s="2"/>
    </row>
    <row r="28" spans="2:16" x14ac:dyDescent="0.15">
      <c r="B28" s="15" t="s">
        <v>17</v>
      </c>
      <c r="C28" s="14">
        <v>48000.612685835535</v>
      </c>
      <c r="D28" s="23">
        <v>499570</v>
      </c>
      <c r="E28" s="20">
        <v>525793.59800706769</v>
      </c>
      <c r="F28" s="20">
        <v>256756</v>
      </c>
      <c r="G28" s="19">
        <f t="shared" ref="G28:G30" si="7">C28/F28</f>
        <v>0.1869503056825762</v>
      </c>
      <c r="H28" s="192">
        <f t="shared" ref="H28:H29" si="8">SUM(I28:J28)</f>
        <v>94770.249999999985</v>
      </c>
      <c r="I28" s="10">
        <v>62618.62999999999</v>
      </c>
      <c r="J28" s="10">
        <v>32151.62</v>
      </c>
      <c r="K28" s="9">
        <v>974668</v>
      </c>
      <c r="L28" s="9">
        <v>410896</v>
      </c>
      <c r="M28" s="8">
        <f>H28/L28</f>
        <v>0.23064291207507492</v>
      </c>
      <c r="O28" s="2"/>
      <c r="P28" s="2"/>
    </row>
    <row r="29" spans="2:16" x14ac:dyDescent="0.15">
      <c r="B29" s="15" t="s">
        <v>16</v>
      </c>
      <c r="C29" s="14">
        <v>0</v>
      </c>
      <c r="D29" s="143">
        <v>82118</v>
      </c>
      <c r="E29" s="20">
        <v>84426.311520209609</v>
      </c>
      <c r="F29" s="20">
        <v>24986</v>
      </c>
      <c r="G29" s="19">
        <f>C29/F29</f>
        <v>0</v>
      </c>
      <c r="H29" s="192">
        <f t="shared" si="8"/>
        <v>10842.879000000001</v>
      </c>
      <c r="I29" s="10">
        <v>0</v>
      </c>
      <c r="J29" s="10">
        <v>10842.879000000001</v>
      </c>
      <c r="K29" s="9">
        <v>172795</v>
      </c>
      <c r="L29" s="9">
        <v>78937</v>
      </c>
      <c r="M29" s="8">
        <f>H29/L29</f>
        <v>0.13736117410086526</v>
      </c>
      <c r="O29" s="7"/>
      <c r="P29" s="7"/>
    </row>
    <row r="30" spans="2:16" x14ac:dyDescent="0.15">
      <c r="B30" s="127" t="s">
        <v>15</v>
      </c>
      <c r="C30" s="129">
        <f>SUM(C28:C29)</f>
        <v>48000.612685835535</v>
      </c>
      <c r="D30" s="129">
        <f>SUM(D28:D29)</f>
        <v>581688</v>
      </c>
      <c r="E30" s="144">
        <f>SUM(E28+E29)</f>
        <v>610219.90952727734</v>
      </c>
      <c r="F30" s="144">
        <f>SUM(F28:F29)</f>
        <v>281742</v>
      </c>
      <c r="G30" s="145">
        <f t="shared" si="7"/>
        <v>0.17037080976863775</v>
      </c>
      <c r="H30" s="132">
        <f>SUM(H28:H29)</f>
        <v>105613.12899999999</v>
      </c>
      <c r="I30" s="132">
        <f>SUM(I28:I29)</f>
        <v>62618.62999999999</v>
      </c>
      <c r="J30" s="132">
        <f>SUM(J28:J29)</f>
        <v>42994.498999999996</v>
      </c>
      <c r="K30" s="132">
        <f t="shared" ref="K30:L30" si="9">SUM(K28:K29)</f>
        <v>1147463</v>
      </c>
      <c r="L30" s="132">
        <f t="shared" si="9"/>
        <v>489833</v>
      </c>
      <c r="M30" s="131">
        <f>H30/L30</f>
        <v>0.2156104815314607</v>
      </c>
      <c r="O30" s="7"/>
      <c r="P30" s="7"/>
    </row>
    <row r="31" spans="2:16" x14ac:dyDescent="0.15">
      <c r="B31" s="123" t="s">
        <v>14</v>
      </c>
      <c r="C31" s="146"/>
      <c r="D31" s="146"/>
      <c r="E31" s="146"/>
      <c r="F31" s="146"/>
      <c r="G31" s="146"/>
      <c r="H31" s="146"/>
      <c r="I31" s="147"/>
      <c r="J31" s="148"/>
      <c r="K31" s="146"/>
      <c r="L31" s="146"/>
      <c r="M31" s="149"/>
      <c r="O31" s="2"/>
      <c r="P31" s="2"/>
    </row>
    <row r="32" spans="2:16" x14ac:dyDescent="0.15">
      <c r="B32" s="15" t="s">
        <v>123</v>
      </c>
      <c r="C32" s="14">
        <v>0</v>
      </c>
      <c r="D32" s="14"/>
      <c r="E32" s="14"/>
      <c r="F32" s="14">
        <v>0</v>
      </c>
      <c r="G32" s="10" t="s">
        <v>12</v>
      </c>
      <c r="H32" s="192">
        <f t="shared" ref="H32:H34" si="10">SUM(I32:J32)</f>
        <v>6685.34</v>
      </c>
      <c r="I32" s="150">
        <v>0</v>
      </c>
      <c r="J32" s="150">
        <v>6685.34</v>
      </c>
      <c r="K32" s="10" t="s">
        <v>12</v>
      </c>
      <c r="L32" s="10">
        <v>27150</v>
      </c>
      <c r="M32" s="8" t="s">
        <v>12</v>
      </c>
      <c r="O32" s="2"/>
      <c r="P32" s="2"/>
    </row>
    <row r="33" spans="2:19" x14ac:dyDescent="0.15">
      <c r="B33" s="15" t="s">
        <v>124</v>
      </c>
      <c r="C33" s="10" t="s">
        <v>12</v>
      </c>
      <c r="D33" s="14"/>
      <c r="E33" s="14"/>
      <c r="F33" s="10" t="s">
        <v>12</v>
      </c>
      <c r="G33" s="10" t="s">
        <v>12</v>
      </c>
      <c r="H33" s="126">
        <f t="shared" si="10"/>
        <v>0</v>
      </c>
      <c r="I33" s="10" t="s">
        <v>12</v>
      </c>
      <c r="J33" s="10" t="s">
        <v>12</v>
      </c>
      <c r="K33" s="10" t="s">
        <v>12</v>
      </c>
      <c r="L33" s="10" t="s">
        <v>12</v>
      </c>
      <c r="M33" s="8" t="s">
        <v>12</v>
      </c>
      <c r="O33" s="2"/>
      <c r="P33" s="2"/>
    </row>
    <row r="34" spans="2:19" x14ac:dyDescent="0.15">
      <c r="B34" s="15" t="s">
        <v>125</v>
      </c>
      <c r="C34" s="14">
        <v>5175.4618208725942</v>
      </c>
      <c r="D34" s="14"/>
      <c r="E34" s="14"/>
      <c r="F34" s="14">
        <v>97833</v>
      </c>
      <c r="G34" s="10" t="s">
        <v>12</v>
      </c>
      <c r="H34" s="192">
        <f t="shared" si="10"/>
        <v>35315.440000000002</v>
      </c>
      <c r="I34" s="150">
        <v>9744.11</v>
      </c>
      <c r="J34" s="150">
        <v>25571.329999999998</v>
      </c>
      <c r="K34" s="10" t="s">
        <v>12</v>
      </c>
      <c r="L34" s="10">
        <v>310669.8</v>
      </c>
      <c r="M34" s="8" t="s">
        <v>12</v>
      </c>
      <c r="O34" s="2"/>
      <c r="P34" s="2"/>
    </row>
    <row r="35" spans="2:19" x14ac:dyDescent="0.15">
      <c r="B35" s="133" t="s">
        <v>13</v>
      </c>
      <c r="C35" s="134">
        <f>SUM(C32:C34)</f>
        <v>5175.4618208725942</v>
      </c>
      <c r="D35" s="135">
        <v>57997</v>
      </c>
      <c r="E35" s="135">
        <v>61364.360337189937</v>
      </c>
      <c r="F35" s="135">
        <f>SUM(F32:F34)</f>
        <v>97833</v>
      </c>
      <c r="G35" s="137">
        <f>C35/F35</f>
        <v>5.2900982499489886E-2</v>
      </c>
      <c r="H35" s="138">
        <f>SUM(H32:H34)</f>
        <v>42000.78</v>
      </c>
      <c r="I35" s="138">
        <f>SUM(I32:I34)</f>
        <v>9744.11</v>
      </c>
      <c r="J35" s="138">
        <f>SUM(J32:J34)</f>
        <v>32256.67</v>
      </c>
      <c r="K35" s="138">
        <v>320750</v>
      </c>
      <c r="L35" s="138">
        <f>SUM(L32:L34)</f>
        <v>337819.8</v>
      </c>
      <c r="M35" s="137">
        <f>H35/L35</f>
        <v>0.12432894697113668</v>
      </c>
      <c r="O35" s="17"/>
      <c r="P35" s="17"/>
      <c r="Q35" s="18"/>
    </row>
    <row r="36" spans="2:19" x14ac:dyDescent="0.15">
      <c r="B36" s="15" t="s">
        <v>126</v>
      </c>
      <c r="C36" s="14">
        <v>0</v>
      </c>
      <c r="D36" s="14"/>
      <c r="E36" s="14"/>
      <c r="F36" s="14">
        <v>0</v>
      </c>
      <c r="G36" s="10" t="s">
        <v>12</v>
      </c>
      <c r="H36" s="192">
        <f t="shared" ref="H36:H39" si="11">SUM(I36:J36)</f>
        <v>332.58500000000004</v>
      </c>
      <c r="I36" s="150">
        <v>0</v>
      </c>
      <c r="J36" s="150">
        <v>332.58500000000004</v>
      </c>
      <c r="K36" s="10" t="s">
        <v>12</v>
      </c>
      <c r="L36" s="10">
        <v>847</v>
      </c>
      <c r="M36" s="8" t="s">
        <v>12</v>
      </c>
      <c r="O36" s="17"/>
      <c r="P36" s="17"/>
      <c r="Q36" s="16"/>
    </row>
    <row r="37" spans="2:19" x14ac:dyDescent="0.15">
      <c r="B37" s="15" t="s">
        <v>127</v>
      </c>
      <c r="C37" s="10" t="s">
        <v>12</v>
      </c>
      <c r="D37" s="14"/>
      <c r="E37" s="14"/>
      <c r="F37" s="10" t="s">
        <v>12</v>
      </c>
      <c r="G37" s="10" t="s">
        <v>12</v>
      </c>
      <c r="H37" s="126">
        <f t="shared" si="11"/>
        <v>0</v>
      </c>
      <c r="I37" s="10" t="s">
        <v>12</v>
      </c>
      <c r="J37" s="10" t="s">
        <v>12</v>
      </c>
      <c r="K37" s="10" t="s">
        <v>12</v>
      </c>
      <c r="L37" s="10" t="s">
        <v>12</v>
      </c>
      <c r="M37" s="8" t="s">
        <v>12</v>
      </c>
      <c r="O37" s="7"/>
      <c r="P37" s="13"/>
    </row>
    <row r="38" spans="2:19" x14ac:dyDescent="0.15">
      <c r="B38" s="15" t="s">
        <v>128</v>
      </c>
      <c r="C38" s="14">
        <v>11656.201584999999</v>
      </c>
      <c r="D38" s="14"/>
      <c r="E38" s="14"/>
      <c r="F38" s="14">
        <v>36160</v>
      </c>
      <c r="G38" s="10" t="s">
        <v>12</v>
      </c>
      <c r="H38" s="192">
        <f t="shared" si="11"/>
        <v>119578.27600000001</v>
      </c>
      <c r="I38" s="150">
        <v>30729.239999999998</v>
      </c>
      <c r="J38" s="150">
        <v>88849.036000000007</v>
      </c>
      <c r="K38" s="10" t="s">
        <v>12</v>
      </c>
      <c r="L38" s="10">
        <v>592028</v>
      </c>
      <c r="M38" s="8" t="s">
        <v>12</v>
      </c>
      <c r="O38" s="12"/>
      <c r="P38" s="7"/>
    </row>
    <row r="39" spans="2:19" x14ac:dyDescent="0.15">
      <c r="B39" s="15" t="s">
        <v>129</v>
      </c>
      <c r="C39" s="14">
        <v>0</v>
      </c>
      <c r="D39" s="14"/>
      <c r="E39" s="14"/>
      <c r="F39" s="14">
        <v>0</v>
      </c>
      <c r="G39" s="10" t="s">
        <v>12</v>
      </c>
      <c r="H39" s="192">
        <f t="shared" si="11"/>
        <v>0</v>
      </c>
      <c r="I39" s="150">
        <v>0</v>
      </c>
      <c r="J39" s="150">
        <v>0</v>
      </c>
      <c r="K39" s="10" t="s">
        <v>12</v>
      </c>
      <c r="L39" s="10">
        <v>0</v>
      </c>
      <c r="M39" s="8" t="s">
        <v>12</v>
      </c>
      <c r="O39" s="2"/>
      <c r="P39" s="2"/>
    </row>
    <row r="40" spans="2:19" x14ac:dyDescent="0.15">
      <c r="B40" s="133" t="s">
        <v>11</v>
      </c>
      <c r="C40" s="134">
        <f>SUM(C36:C39)</f>
        <v>11656.201584999999</v>
      </c>
      <c r="D40" s="134">
        <v>30553</v>
      </c>
      <c r="E40" s="134">
        <v>31708.262973923476</v>
      </c>
      <c r="F40" s="134">
        <f>SUM(F36:F39)</f>
        <v>36160</v>
      </c>
      <c r="G40" s="137">
        <f>C40/F40</f>
        <v>0.32235070754977874</v>
      </c>
      <c r="H40" s="138">
        <f>SUM(H36:H39)</f>
        <v>119910.86100000002</v>
      </c>
      <c r="I40" s="138">
        <f>SUM(I36:I39)</f>
        <v>30729.239999999998</v>
      </c>
      <c r="J40" s="138">
        <f>SUM(J36:J39)</f>
        <v>89181.621000000014</v>
      </c>
      <c r="K40" s="138">
        <v>275561</v>
      </c>
      <c r="L40" s="138">
        <f>SUM(L36:L39)</f>
        <v>592875</v>
      </c>
      <c r="M40" s="137">
        <f t="shared" si="6"/>
        <v>0.20225319165085393</v>
      </c>
      <c r="O40" s="2"/>
    </row>
    <row r="41" spans="2:19" x14ac:dyDescent="0.15">
      <c r="B41" s="127" t="s">
        <v>10</v>
      </c>
      <c r="C41" s="128">
        <f>C35+C40</f>
        <v>16831.663405872594</v>
      </c>
      <c r="D41" s="128">
        <f>D35+D40</f>
        <v>88550</v>
      </c>
      <c r="E41" s="128">
        <f>E35+E40</f>
        <v>93072.623311113421</v>
      </c>
      <c r="F41" s="128">
        <f>SUM(F35,F40)</f>
        <v>133993</v>
      </c>
      <c r="G41" s="145">
        <f>C41/F41</f>
        <v>0.12561599043138519</v>
      </c>
      <c r="H41" s="132">
        <f>H35+H40</f>
        <v>161911.641</v>
      </c>
      <c r="I41" s="132">
        <f>I35+I40</f>
        <v>40473.35</v>
      </c>
      <c r="J41" s="132">
        <f>J35+J40</f>
        <v>121438.29100000001</v>
      </c>
      <c r="K41" s="132">
        <f>K35+K40</f>
        <v>596311</v>
      </c>
      <c r="L41" s="132">
        <f>L35+L40</f>
        <v>930694.8</v>
      </c>
      <c r="M41" s="151">
        <f>H41/L41</f>
        <v>0.17396856735419602</v>
      </c>
      <c r="O41" s="2"/>
    </row>
    <row r="42" spans="2:19" x14ac:dyDescent="0.15">
      <c r="B42" s="123" t="s">
        <v>9</v>
      </c>
      <c r="C42" s="152"/>
      <c r="D42" s="124"/>
      <c r="E42" s="124"/>
      <c r="F42" s="124"/>
      <c r="G42" s="124"/>
      <c r="H42" s="124"/>
      <c r="I42" s="153"/>
      <c r="J42" s="141"/>
      <c r="K42" s="124"/>
      <c r="L42" s="124"/>
      <c r="M42" s="125"/>
      <c r="O42" s="2"/>
    </row>
    <row r="43" spans="2:19" x14ac:dyDescent="0.15">
      <c r="B43" s="154" t="s">
        <v>8</v>
      </c>
      <c r="C43" s="155"/>
      <c r="D43" s="156"/>
      <c r="E43" s="156"/>
      <c r="F43" s="156"/>
      <c r="G43" s="131"/>
      <c r="H43" s="132"/>
      <c r="I43" s="132"/>
      <c r="J43" s="132"/>
      <c r="K43" s="132"/>
      <c r="L43" s="132"/>
      <c r="M43" s="131"/>
      <c r="O43" s="7"/>
      <c r="P43" s="7"/>
    </row>
    <row r="44" spans="2:19" x14ac:dyDescent="0.15">
      <c r="B44" s="157" t="s">
        <v>7</v>
      </c>
      <c r="C44" s="158"/>
      <c r="D44" s="159"/>
      <c r="E44" s="159"/>
      <c r="F44" s="159"/>
      <c r="G44" s="160"/>
      <c r="H44" s="161"/>
      <c r="I44" s="161"/>
      <c r="J44" s="161"/>
      <c r="K44" s="161"/>
      <c r="L44" s="161"/>
      <c r="M44" s="160"/>
      <c r="O44" s="7"/>
      <c r="P44" s="7"/>
    </row>
    <row r="45" spans="2:19" x14ac:dyDescent="0.15">
      <c r="B45" s="11" t="s">
        <v>130</v>
      </c>
      <c r="C45" s="162">
        <v>0</v>
      </c>
      <c r="D45" s="23">
        <v>1453</v>
      </c>
      <c r="E45" s="23">
        <v>1470</v>
      </c>
      <c r="F45" s="23">
        <v>0</v>
      </c>
      <c r="G45" s="10" t="s">
        <v>12</v>
      </c>
      <c r="H45" s="126">
        <v>0</v>
      </c>
      <c r="I45" s="10" t="s">
        <v>12</v>
      </c>
      <c r="J45" s="10" t="s">
        <v>12</v>
      </c>
      <c r="K45" s="10" t="s">
        <v>12</v>
      </c>
      <c r="L45" s="10" t="s">
        <v>12</v>
      </c>
      <c r="M45" s="10" t="s">
        <v>12</v>
      </c>
      <c r="O45" s="2"/>
    </row>
    <row r="46" spans="2:19" x14ac:dyDescent="0.15">
      <c r="B46" s="154" t="s">
        <v>6</v>
      </c>
      <c r="C46" s="128">
        <f>SUM(C45:C45)</f>
        <v>0</v>
      </c>
      <c r="D46" s="128">
        <f t="shared" ref="D46:F46" si="12">SUM(D45:D45)</f>
        <v>1453</v>
      </c>
      <c r="E46" s="128">
        <f t="shared" si="12"/>
        <v>1470</v>
      </c>
      <c r="F46" s="128">
        <f t="shared" si="12"/>
        <v>0</v>
      </c>
      <c r="G46" s="145"/>
      <c r="H46" s="132">
        <f>SUM(H45:H45)</f>
        <v>0</v>
      </c>
      <c r="I46" s="132">
        <f>SUM(I45:I45)</f>
        <v>0</v>
      </c>
      <c r="J46" s="132">
        <f>SUM(J45:J45)</f>
        <v>0</v>
      </c>
      <c r="K46" s="132">
        <f>SUM(K45:K45)</f>
        <v>0</v>
      </c>
      <c r="L46" s="132">
        <f>SUM(L45:L45)</f>
        <v>0</v>
      </c>
      <c r="M46" s="131" t="s">
        <v>12</v>
      </c>
      <c r="O46" s="2"/>
    </row>
    <row r="47" spans="2:19" x14ac:dyDescent="0.15">
      <c r="B47" s="157" t="s">
        <v>131</v>
      </c>
      <c r="C47" s="158"/>
      <c r="D47" s="159"/>
      <c r="E47" s="159"/>
      <c r="F47" s="159"/>
      <c r="G47" s="160"/>
      <c r="H47" s="126">
        <f t="shared" ref="H47" si="13">SUM(I47:J47)</f>
        <v>0</v>
      </c>
      <c r="I47" s="190">
        <v>0</v>
      </c>
      <c r="J47" s="190">
        <v>0</v>
      </c>
      <c r="K47" s="190">
        <v>100000</v>
      </c>
      <c r="L47" s="190">
        <v>100000</v>
      </c>
      <c r="M47" s="160"/>
      <c r="N47" s="5"/>
      <c r="O47" s="5"/>
      <c r="P47" s="5"/>
      <c r="Q47" s="5"/>
      <c r="R47" s="5"/>
      <c r="S47" s="5"/>
    </row>
    <row r="48" spans="2:19" x14ac:dyDescent="0.15">
      <c r="B48" s="154" t="s">
        <v>132</v>
      </c>
      <c r="C48" s="163" t="s">
        <v>12</v>
      </c>
      <c r="D48" s="163" t="s">
        <v>12</v>
      </c>
      <c r="E48" s="163" t="s">
        <v>12</v>
      </c>
      <c r="F48" s="163" t="s">
        <v>12</v>
      </c>
      <c r="G48" s="163" t="s">
        <v>12</v>
      </c>
      <c r="H48" s="132">
        <f>SUM(H47:H47)</f>
        <v>0</v>
      </c>
      <c r="I48" s="132">
        <f>SUM(I47:I47)</f>
        <v>0</v>
      </c>
      <c r="J48" s="132">
        <f>SUM(J47:J47)</f>
        <v>0</v>
      </c>
      <c r="K48" s="132">
        <f>SUM(K47:K47)</f>
        <v>100000</v>
      </c>
      <c r="L48" s="132">
        <f>SUM(L47:L47)</f>
        <v>100000</v>
      </c>
      <c r="M48" s="131">
        <f>H48/L48</f>
        <v>0</v>
      </c>
    </row>
    <row r="49" spans="2:13" customFormat="1" x14ac:dyDescent="0.15">
      <c r="B49" s="164" t="s">
        <v>5</v>
      </c>
      <c r="C49" s="165">
        <f>C24+C30+C41+C46</f>
        <v>126026.68609170812</v>
      </c>
      <c r="D49" s="165">
        <f>D24+D30+D41+D46</f>
        <v>1612313</v>
      </c>
      <c r="E49" s="165">
        <f>E24+E30+E41+E46</f>
        <v>1743961.1679699274</v>
      </c>
      <c r="F49" s="165">
        <f>F24+F30+F41+F46</f>
        <v>1520744.4200000002</v>
      </c>
      <c r="G49" s="166">
        <f>C49/F49</f>
        <v>8.2871707062852878E-2</v>
      </c>
      <c r="H49" s="167">
        <f>H24+H30+H41+H46+H48</f>
        <v>426927.22000000003</v>
      </c>
      <c r="I49" s="167">
        <f t="shared" ref="I49:L49" si="14">I24+I30+I41+I46+I48</f>
        <v>117435.97999999998</v>
      </c>
      <c r="J49" s="167">
        <f t="shared" si="14"/>
        <v>309491.24000000005</v>
      </c>
      <c r="K49" s="167">
        <f t="shared" si="14"/>
        <v>3435369</v>
      </c>
      <c r="L49" s="167">
        <f t="shared" si="14"/>
        <v>3268990.29</v>
      </c>
      <c r="M49" s="166">
        <f>H49/L49</f>
        <v>0.13059910924360685</v>
      </c>
    </row>
    <row r="50" spans="2:13" customFormat="1" ht="14" customHeight="1" x14ac:dyDescent="0.15">
      <c r="B50" s="215" t="s">
        <v>3</v>
      </c>
      <c r="C50" s="216"/>
      <c r="D50" s="216"/>
      <c r="E50" s="216"/>
      <c r="F50" s="216"/>
      <c r="G50" s="216"/>
      <c r="H50" s="216"/>
      <c r="I50" s="216"/>
      <c r="J50" s="216"/>
      <c r="K50" s="216"/>
      <c r="L50" s="216"/>
      <c r="M50" s="217"/>
    </row>
    <row r="51" spans="2:13" customFormat="1" ht="14" customHeight="1" x14ac:dyDescent="0.15">
      <c r="B51" s="218" t="s">
        <v>2</v>
      </c>
      <c r="C51" s="219"/>
      <c r="D51" s="219"/>
      <c r="E51" s="219"/>
      <c r="F51" s="219"/>
      <c r="G51" s="219"/>
      <c r="H51" s="219"/>
      <c r="I51" s="219"/>
      <c r="J51" s="219"/>
      <c r="K51" s="219"/>
      <c r="L51" s="219"/>
      <c r="M51" s="220"/>
    </row>
    <row r="52" spans="2:13" customFormat="1" ht="14" customHeight="1" x14ac:dyDescent="0.15">
      <c r="B52" s="221" t="s">
        <v>1</v>
      </c>
      <c r="C52" s="222"/>
      <c r="D52" s="222"/>
      <c r="E52" s="222"/>
      <c r="F52" s="222"/>
      <c r="G52" s="222"/>
      <c r="H52" s="222"/>
      <c r="I52" s="222"/>
      <c r="J52" s="222"/>
      <c r="K52" s="222"/>
      <c r="L52" s="222"/>
      <c r="M52" s="223"/>
    </row>
    <row r="53" spans="2:13" customFormat="1" x14ac:dyDescent="0.15">
      <c r="B53" s="207" t="s">
        <v>0</v>
      </c>
      <c r="C53" s="207"/>
      <c r="D53" s="207"/>
      <c r="E53" s="207"/>
      <c r="F53" s="207"/>
      <c r="G53" s="207"/>
      <c r="H53" s="207"/>
      <c r="I53" s="207"/>
      <c r="J53" s="207"/>
      <c r="K53" s="207"/>
      <c r="L53" s="207"/>
      <c r="M53" s="207"/>
    </row>
    <row r="54" spans="2:13" customFormat="1" x14ac:dyDescent="0.15"/>
    <row r="55" spans="2:13" customFormat="1" x14ac:dyDescent="0.15">
      <c r="C55" s="4"/>
      <c r="D55" s="4"/>
      <c r="H55" s="4"/>
    </row>
    <row r="56" spans="2:13" x14ac:dyDescent="0.15">
      <c r="C56" s="2"/>
      <c r="D56" s="2"/>
      <c r="E56" s="3"/>
      <c r="H56" s="2"/>
    </row>
    <row r="57" spans="2:13" x14ac:dyDescent="0.15">
      <c r="C57" s="2"/>
      <c r="D57" s="2"/>
      <c r="H57" s="2"/>
    </row>
    <row r="58" spans="2:13" x14ac:dyDescent="0.15">
      <c r="D58" s="2"/>
      <c r="H58" s="2"/>
    </row>
    <row r="59" spans="2:13" x14ac:dyDescent="0.15">
      <c r="H59" s="2"/>
    </row>
    <row r="60" spans="2:13" x14ac:dyDescent="0.15">
      <c r="H60" s="2"/>
    </row>
  </sheetData>
  <mergeCells count="6">
    <mergeCell ref="B53:M53"/>
    <mergeCell ref="B5:M6"/>
    <mergeCell ref="B8:M16"/>
    <mergeCell ref="B50:M50"/>
    <mergeCell ref="B51:M51"/>
    <mergeCell ref="B52:M52"/>
  </mergeCells>
  <conditionalFormatting sqref="H47">
    <cfRule type="containsBlanks" dxfId="0" priority="1">
      <formula>LEN(TRIM(H47))=0</formula>
    </cfRule>
  </conditionalFormatting>
  <pageMargins left="0.25" right="0.25" top="0.75" bottom="0.75" header="0.3" footer="0.3"/>
  <pageSetup scale="46" orientation="landscape" r:id="rId1"/>
  <ignoredErrors>
    <ignoredError sqref="C25:F25 H21:H23 J25:L25 H28:H29" formulaRange="1"/>
    <ignoredError sqref="G24 G26 G30 G35:H35 G40" formula="1"/>
    <ignoredError sqref="H47"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31389-7B93-AA4C-AF2C-3FA722279E04}">
  <sheetPr>
    <tabColor theme="7"/>
    <pageSetUpPr fitToPage="1"/>
  </sheetPr>
  <dimension ref="B1:H32"/>
  <sheetViews>
    <sheetView topLeftCell="A9" zoomScaleNormal="100" workbookViewId="0">
      <selection activeCell="B5" sqref="C7"/>
    </sheetView>
  </sheetViews>
  <sheetFormatPr baseColWidth="10" defaultColWidth="8.83203125" defaultRowHeight="14" x14ac:dyDescent="0.15"/>
  <cols>
    <col min="1" max="1" width="3.33203125" customWidth="1"/>
    <col min="2" max="2" width="62.6640625" style="29" customWidth="1"/>
    <col min="3" max="3" width="30.33203125" style="29" customWidth="1"/>
    <col min="4" max="4" width="15" customWidth="1"/>
    <col min="5" max="5" width="31.1640625" customWidth="1"/>
    <col min="6" max="6" width="12.1640625" customWidth="1"/>
  </cols>
  <sheetData>
    <row r="1" spans="2:5" x14ac:dyDescent="0.15">
      <c r="B1" s="27" t="s">
        <v>35</v>
      </c>
    </row>
    <row r="2" spans="2:5" x14ac:dyDescent="0.15">
      <c r="B2" s="27" t="s">
        <v>49</v>
      </c>
    </row>
    <row r="3" spans="2:5" ht="15" x14ac:dyDescent="0.2">
      <c r="B3" s="28" t="str">
        <f>'1-NSG'!B3</f>
        <v>Q1 2023</v>
      </c>
    </row>
    <row r="4" spans="2:5" x14ac:dyDescent="0.15">
      <c r="B4" s="27"/>
    </row>
    <row r="5" spans="2:5" ht="22" customHeight="1" x14ac:dyDescent="0.15">
      <c r="B5" s="224" t="s">
        <v>133</v>
      </c>
      <c r="C5" s="225"/>
      <c r="D5" s="225"/>
      <c r="E5" s="226"/>
    </row>
    <row r="6" spans="2:5" ht="22" customHeight="1" x14ac:dyDescent="0.15">
      <c r="B6" s="227"/>
      <c r="C6" s="228"/>
      <c r="D6" s="228"/>
      <c r="E6" s="229"/>
    </row>
    <row r="7" spans="2:5" ht="22" customHeight="1" x14ac:dyDescent="0.15">
      <c r="B7" s="230"/>
      <c r="C7" s="231"/>
      <c r="D7" s="231"/>
      <c r="E7" s="232"/>
    </row>
    <row r="8" spans="2:5" ht="167" customHeight="1" x14ac:dyDescent="0.15">
      <c r="B8" s="233" t="s">
        <v>134</v>
      </c>
      <c r="C8" s="233"/>
      <c r="D8" s="233"/>
      <c r="E8" s="233"/>
    </row>
    <row r="9" spans="2:5" ht="20.25" customHeight="1" x14ac:dyDescent="0.15">
      <c r="B9" s="168"/>
      <c r="C9" s="168"/>
      <c r="D9" s="168"/>
      <c r="E9" s="168"/>
    </row>
    <row r="10" spans="2:5" ht="20.25" customHeight="1" x14ac:dyDescent="0.15">
      <c r="B10" s="43" t="s">
        <v>208</v>
      </c>
    </row>
    <row r="11" spans="2:5" ht="33" customHeight="1" x14ac:dyDescent="0.15">
      <c r="B11" s="42" t="s">
        <v>48</v>
      </c>
      <c r="C11" s="34" t="s">
        <v>218</v>
      </c>
    </row>
    <row r="12" spans="2:5" s="30" customFormat="1" ht="21" customHeight="1" x14ac:dyDescent="0.15">
      <c r="B12" s="234" t="s">
        <v>47</v>
      </c>
      <c r="C12" s="235"/>
    </row>
    <row r="13" spans="2:5" x14ac:dyDescent="0.15">
      <c r="B13" s="40" t="s">
        <v>46</v>
      </c>
      <c r="C13" s="169">
        <v>100380.33</v>
      </c>
      <c r="D13" s="170"/>
      <c r="E13" s="171"/>
    </row>
    <row r="14" spans="2:5" x14ac:dyDescent="0.15">
      <c r="B14" s="40" t="s">
        <v>45</v>
      </c>
      <c r="C14" s="169">
        <v>59022.12</v>
      </c>
      <c r="D14" s="172"/>
      <c r="E14" s="171"/>
    </row>
    <row r="15" spans="2:5" x14ac:dyDescent="0.15">
      <c r="B15" s="40" t="s">
        <v>18</v>
      </c>
      <c r="C15" s="169">
        <v>105613.12899999999</v>
      </c>
      <c r="D15" s="172"/>
      <c r="E15" s="171"/>
    </row>
    <row r="16" spans="2:5" x14ac:dyDescent="0.15">
      <c r="B16" s="40" t="s">
        <v>14</v>
      </c>
      <c r="C16" s="169">
        <v>161911.641</v>
      </c>
      <c r="D16" s="172"/>
      <c r="E16" s="171"/>
    </row>
    <row r="17" spans="2:8" x14ac:dyDescent="0.15">
      <c r="B17" s="41" t="s">
        <v>131</v>
      </c>
      <c r="C17" s="169">
        <v>0</v>
      </c>
      <c r="D17" s="173"/>
      <c r="E17" s="171"/>
    </row>
    <row r="18" spans="2:8" x14ac:dyDescent="0.15">
      <c r="B18" s="40" t="s">
        <v>43</v>
      </c>
      <c r="C18" s="169"/>
      <c r="D18" s="173"/>
      <c r="E18" s="171"/>
    </row>
    <row r="19" spans="2:8" s="30" customFormat="1" ht="21.75" customHeight="1" x14ac:dyDescent="0.15">
      <c r="B19" s="174" t="s">
        <v>42</v>
      </c>
      <c r="C19" s="175">
        <f>SUM(C13:C18)</f>
        <v>426927.22000000003</v>
      </c>
      <c r="E19" s="176"/>
    </row>
    <row r="20" spans="2:8" s="30" customFormat="1" ht="30" customHeight="1" x14ac:dyDescent="0.15">
      <c r="B20" s="234" t="s">
        <v>41</v>
      </c>
      <c r="C20" s="235"/>
    </row>
    <row r="21" spans="2:8" ht="30" customHeight="1" x14ac:dyDescent="0.15">
      <c r="B21" s="177" t="s">
        <v>135</v>
      </c>
      <c r="C21" s="169">
        <v>722.20999999999913</v>
      </c>
      <c r="E21" s="171"/>
    </row>
    <row r="22" spans="2:8" x14ac:dyDescent="0.15">
      <c r="B22" s="40" t="s">
        <v>44</v>
      </c>
      <c r="C22" s="169">
        <v>20221.939999999999</v>
      </c>
      <c r="D22" s="172"/>
      <c r="E22" s="171"/>
    </row>
    <row r="23" spans="2:8" x14ac:dyDescent="0.15">
      <c r="B23" s="40" t="s">
        <v>40</v>
      </c>
      <c r="C23" s="169">
        <v>39309.56</v>
      </c>
      <c r="E23" s="171"/>
    </row>
    <row r="24" spans="2:8" x14ac:dyDescent="0.15">
      <c r="B24" s="41" t="s">
        <v>136</v>
      </c>
      <c r="C24" s="169">
        <v>18572.09</v>
      </c>
      <c r="E24" s="171"/>
    </row>
    <row r="25" spans="2:8" s="30" customFormat="1" ht="24" customHeight="1" x14ac:dyDescent="0.15">
      <c r="B25" s="40" t="s">
        <v>39</v>
      </c>
      <c r="C25" s="178">
        <v>103194.78</v>
      </c>
      <c r="D25" s="179"/>
      <c r="E25" s="180"/>
    </row>
    <row r="26" spans="2:8" s="30" customFormat="1" ht="33" customHeight="1" x14ac:dyDescent="0.15">
      <c r="B26" s="174" t="s">
        <v>38</v>
      </c>
      <c r="C26" s="181">
        <f>SUM(C21:C25)</f>
        <v>182020.58</v>
      </c>
      <c r="D26" s="182"/>
      <c r="E26" s="183"/>
      <c r="G26" s="39"/>
      <c r="H26" s="38"/>
    </row>
    <row r="27" spans="2:8" ht="28" x14ac:dyDescent="0.15">
      <c r="B27" s="184" t="s">
        <v>36</v>
      </c>
      <c r="C27" s="185">
        <f>C26+C19</f>
        <v>608947.80000000005</v>
      </c>
      <c r="D27" s="30"/>
      <c r="E27" s="38"/>
    </row>
    <row r="28" spans="2:8" s="30" customFormat="1" ht="18" customHeight="1" x14ac:dyDescent="0.15">
      <c r="B28" s="37"/>
      <c r="C28" s="6"/>
      <c r="D28"/>
      <c r="E28"/>
    </row>
    <row r="29" spans="2:8" s="30" customFormat="1" ht="20.25" customHeight="1" x14ac:dyDescent="0.15">
      <c r="B29" s="35"/>
      <c r="C29" s="37"/>
      <c r="D29"/>
    </row>
    <row r="30" spans="2:8" ht="31.5" customHeight="1" x14ac:dyDescent="0.15">
      <c r="B30" s="36" t="s">
        <v>209</v>
      </c>
      <c r="C30" s="35"/>
      <c r="D30" s="30"/>
      <c r="E30" s="30"/>
    </row>
    <row r="31" spans="2:8" s="30" customFormat="1" ht="36" customHeight="1" x14ac:dyDescent="0.15">
      <c r="B31" s="34" t="s">
        <v>37</v>
      </c>
      <c r="C31" s="34" t="s">
        <v>219</v>
      </c>
      <c r="D31" s="34" t="s">
        <v>220</v>
      </c>
      <c r="E31" s="34" t="s">
        <v>25</v>
      </c>
    </row>
    <row r="32" spans="2:8" ht="28" x14ac:dyDescent="0.15">
      <c r="B32" s="33" t="s">
        <v>36</v>
      </c>
      <c r="C32" s="32">
        <f>C26+C19</f>
        <v>608947.80000000005</v>
      </c>
      <c r="D32" s="32">
        <v>4036732.9699999997</v>
      </c>
      <c r="E32" s="31">
        <f>C32/D32</f>
        <v>0.15085164278280216</v>
      </c>
    </row>
  </sheetData>
  <mergeCells count="4">
    <mergeCell ref="B5:E7"/>
    <mergeCell ref="B8:E8"/>
    <mergeCell ref="B12:C12"/>
    <mergeCell ref="B20:C20"/>
  </mergeCells>
  <pageMargins left="0.25" right="0.25"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3D44C-1F4A-0E40-A482-60FA3CC69559}">
  <sheetPr>
    <tabColor theme="7"/>
    <pageSetUpPr fitToPage="1"/>
  </sheetPr>
  <dimension ref="B1:R40"/>
  <sheetViews>
    <sheetView zoomScaleNormal="100" workbookViewId="0">
      <selection activeCell="B5" sqref="C7"/>
    </sheetView>
  </sheetViews>
  <sheetFormatPr baseColWidth="10" defaultColWidth="9" defaultRowHeight="14" x14ac:dyDescent="0.15"/>
  <cols>
    <col min="1" max="1" width="2" style="44" customWidth="1"/>
    <col min="2" max="2" width="37.33203125" style="45" customWidth="1"/>
    <col min="3" max="3" width="20.6640625" style="44" customWidth="1"/>
    <col min="4" max="4" width="22.6640625" style="44" customWidth="1"/>
    <col min="5" max="5" width="18.6640625" style="44" customWidth="1"/>
    <col min="6" max="6" width="17.6640625" style="44" customWidth="1"/>
    <col min="7" max="7" width="19.33203125" style="44" customWidth="1"/>
    <col min="8" max="8" width="3.33203125" style="44" customWidth="1"/>
    <col min="9" max="9" width="28.6640625" style="44" customWidth="1"/>
    <col min="10" max="12" width="11.33203125" style="44" customWidth="1"/>
    <col min="13" max="13" width="12.33203125" style="44" customWidth="1"/>
    <col min="14" max="14" width="13.33203125" style="44" customWidth="1"/>
    <col min="15" max="15" width="12.6640625" style="44" customWidth="1"/>
    <col min="16" max="17" width="12.33203125" style="44" customWidth="1"/>
    <col min="18" max="18" width="12.6640625" style="44" customWidth="1"/>
    <col min="19" max="19" width="12.33203125" style="44" customWidth="1"/>
    <col min="20" max="16384" width="9" style="44"/>
  </cols>
  <sheetData>
    <row r="1" spans="2:18" customFormat="1" x14ac:dyDescent="0.15">
      <c r="B1" s="36" t="s">
        <v>35</v>
      </c>
    </row>
    <row r="2" spans="2:18" customFormat="1" x14ac:dyDescent="0.15">
      <c r="B2" s="84" t="s">
        <v>93</v>
      </c>
    </row>
    <row r="3" spans="2:18" customFormat="1" ht="15" x14ac:dyDescent="0.2">
      <c r="B3" s="28" t="str">
        <f>'1-NSG'!B3</f>
        <v>Q1 2023</v>
      </c>
    </row>
    <row r="4" spans="2:18" customFormat="1" x14ac:dyDescent="0.15">
      <c r="B4" s="36"/>
    </row>
    <row r="5" spans="2:18" customFormat="1" ht="14.75" customHeight="1" x14ac:dyDescent="0.15">
      <c r="B5" s="237" t="s">
        <v>92</v>
      </c>
      <c r="C5" s="237"/>
      <c r="D5" s="237"/>
      <c r="E5" s="237"/>
      <c r="F5" s="237"/>
      <c r="G5" s="237"/>
    </row>
    <row r="6" spans="2:18" customFormat="1" x14ac:dyDescent="0.15">
      <c r="B6" s="237"/>
      <c r="C6" s="237"/>
      <c r="D6" s="237"/>
      <c r="E6" s="237"/>
      <c r="F6" s="237"/>
      <c r="G6" s="237"/>
    </row>
    <row r="7" spans="2:18" customFormat="1" x14ac:dyDescent="0.15">
      <c r="B7" s="237"/>
      <c r="C7" s="237"/>
      <c r="D7" s="237"/>
      <c r="E7" s="237"/>
      <c r="F7" s="237"/>
      <c r="G7" s="237"/>
    </row>
    <row r="8" spans="2:18" customFormat="1" ht="18.75" customHeight="1" x14ac:dyDescent="0.15">
      <c r="B8" s="237"/>
      <c r="C8" s="237"/>
      <c r="D8" s="237"/>
      <c r="E8" s="237"/>
      <c r="F8" s="237"/>
      <c r="G8" s="237"/>
    </row>
    <row r="9" spans="2:18" customFormat="1" ht="18.75" customHeight="1" x14ac:dyDescent="0.15">
      <c r="B9" s="237"/>
      <c r="C9" s="237"/>
      <c r="D9" s="237"/>
      <c r="E9" s="237"/>
      <c r="F9" s="237"/>
      <c r="G9" s="237"/>
    </row>
    <row r="10" spans="2:18" customFormat="1" ht="18.75" customHeight="1" x14ac:dyDescent="0.15">
      <c r="B10" s="30"/>
    </row>
    <row r="11" spans="2:18" ht="18" x14ac:dyDescent="0.2">
      <c r="B11" s="84" t="s">
        <v>210</v>
      </c>
      <c r="C11" s="84"/>
      <c r="D11" s="83"/>
      <c r="E11" s="83"/>
      <c r="F11" s="83"/>
      <c r="G11" s="83"/>
      <c r="I11" s="43" t="s">
        <v>91</v>
      </c>
    </row>
    <row r="12" spans="2:18" ht="45" x14ac:dyDescent="0.15">
      <c r="B12" s="81" t="s">
        <v>90</v>
      </c>
      <c r="C12" s="79" t="s">
        <v>89</v>
      </c>
      <c r="D12" s="79" t="s">
        <v>32</v>
      </c>
      <c r="E12" s="79" t="s">
        <v>88</v>
      </c>
      <c r="F12" s="79" t="s">
        <v>87</v>
      </c>
      <c r="G12" s="79" t="s">
        <v>137</v>
      </c>
      <c r="I12" s="80" t="s">
        <v>86</v>
      </c>
      <c r="J12" s="79" t="s">
        <v>85</v>
      </c>
      <c r="K12" s="79" t="s">
        <v>84</v>
      </c>
      <c r="L12" s="79" t="s">
        <v>83</v>
      </c>
      <c r="M12" s="79" t="s">
        <v>82</v>
      </c>
      <c r="N12" s="79" t="s">
        <v>81</v>
      </c>
      <c r="O12" s="79" t="s">
        <v>80</v>
      </c>
      <c r="P12" s="79" t="s">
        <v>79</v>
      </c>
      <c r="Q12" s="79" t="s">
        <v>78</v>
      </c>
      <c r="R12" s="79" t="s">
        <v>77</v>
      </c>
    </row>
    <row r="13" spans="2:18" s="45" customFormat="1" ht="73.5" customHeight="1" x14ac:dyDescent="0.15">
      <c r="B13" s="62" t="s">
        <v>76</v>
      </c>
      <c r="C13" s="68"/>
      <c r="D13" s="70"/>
      <c r="E13" s="55"/>
      <c r="F13" s="55"/>
      <c r="G13" s="54"/>
      <c r="I13" s="78" t="s">
        <v>75</v>
      </c>
      <c r="J13" s="68">
        <v>0</v>
      </c>
      <c r="K13" s="68">
        <v>0</v>
      </c>
      <c r="L13" s="68">
        <v>0</v>
      </c>
      <c r="M13" s="77">
        <v>116425.70999999999</v>
      </c>
      <c r="N13" s="77">
        <v>271864.10000000003</v>
      </c>
      <c r="O13" s="77">
        <v>288363.09458013345</v>
      </c>
      <c r="P13" s="77">
        <v>173093</v>
      </c>
      <c r="Q13" s="76">
        <v>10992</v>
      </c>
      <c r="R13" s="76">
        <v>285181</v>
      </c>
    </row>
    <row r="14" spans="2:18" ht="30" x14ac:dyDescent="0.15">
      <c r="B14" s="62" t="s">
        <v>74</v>
      </c>
      <c r="C14" s="72"/>
      <c r="D14" s="75"/>
      <c r="E14" s="74"/>
      <c r="F14" s="74"/>
      <c r="G14" s="73"/>
      <c r="I14" s="69" t="s">
        <v>73</v>
      </c>
      <c r="J14" s="72">
        <v>0</v>
      </c>
      <c r="K14" s="72">
        <v>0</v>
      </c>
      <c r="L14" s="72">
        <v>0</v>
      </c>
      <c r="M14" s="67" t="s">
        <v>60</v>
      </c>
      <c r="N14" s="67" t="s">
        <v>60</v>
      </c>
      <c r="O14" s="67" t="s">
        <v>60</v>
      </c>
      <c r="P14" s="67" t="s">
        <v>60</v>
      </c>
      <c r="Q14" s="71" t="s">
        <v>60</v>
      </c>
      <c r="R14" s="71" t="s">
        <v>60</v>
      </c>
    </row>
    <row r="15" spans="2:18" s="45" customFormat="1" ht="30.75" customHeight="1" x14ac:dyDescent="0.15">
      <c r="B15" s="62" t="s">
        <v>72</v>
      </c>
      <c r="C15" s="68"/>
      <c r="D15" s="70"/>
      <c r="E15" s="55"/>
      <c r="F15" s="55"/>
      <c r="G15" s="54"/>
      <c r="H15" s="44"/>
      <c r="I15" s="69" t="s">
        <v>71</v>
      </c>
      <c r="J15" s="68">
        <v>0</v>
      </c>
      <c r="K15" s="68">
        <v>0</v>
      </c>
      <c r="L15" s="68">
        <v>0</v>
      </c>
      <c r="M15" s="67" t="s">
        <v>70</v>
      </c>
      <c r="N15" s="67" t="s">
        <v>70</v>
      </c>
      <c r="O15" s="67" t="s">
        <v>70</v>
      </c>
      <c r="P15" s="66" t="s">
        <v>69</v>
      </c>
      <c r="Q15" s="65" t="s">
        <v>68</v>
      </c>
      <c r="R15" s="65" t="s">
        <v>68</v>
      </c>
    </row>
    <row r="16" spans="2:18" ht="15" x14ac:dyDescent="0.15">
      <c r="B16" s="53" t="s">
        <v>67</v>
      </c>
      <c r="C16" s="64">
        <v>0</v>
      </c>
      <c r="D16" s="64">
        <v>0</v>
      </c>
      <c r="E16" s="64">
        <v>0</v>
      </c>
      <c r="F16" s="64">
        <v>0</v>
      </c>
      <c r="G16" s="64">
        <v>0</v>
      </c>
    </row>
    <row r="17" spans="2:18" ht="15" x14ac:dyDescent="0.15">
      <c r="B17" s="62" t="s">
        <v>66</v>
      </c>
      <c r="C17" s="63" t="s">
        <v>60</v>
      </c>
      <c r="D17" s="55">
        <v>370075</v>
      </c>
      <c r="E17" s="55">
        <v>555036</v>
      </c>
      <c r="F17" s="55">
        <f>E17</f>
        <v>555036</v>
      </c>
      <c r="G17" s="54">
        <f>D17/F17</f>
        <v>0.66675855259839001</v>
      </c>
      <c r="I17" s="46" t="s">
        <v>4</v>
      </c>
    </row>
    <row r="18" spans="2:18" ht="26.25" customHeight="1" x14ac:dyDescent="0.15">
      <c r="B18" s="62" t="s">
        <v>65</v>
      </c>
      <c r="C18" s="63" t="s">
        <v>60</v>
      </c>
      <c r="D18" s="55">
        <v>1011467</v>
      </c>
      <c r="E18" s="55">
        <v>1110072</v>
      </c>
      <c r="F18" s="55">
        <f t="shared" ref="F18:F19" si="0">E18</f>
        <v>1110072</v>
      </c>
      <c r="G18" s="54">
        <f t="shared" ref="G18:G19" si="1">D18/F18</f>
        <v>0.91117242845509117</v>
      </c>
      <c r="I18" s="238" t="s">
        <v>64</v>
      </c>
      <c r="J18" s="239"/>
      <c r="K18" s="239"/>
      <c r="L18" s="239"/>
      <c r="M18" s="239"/>
      <c r="N18" s="239"/>
      <c r="O18" s="239"/>
      <c r="P18" s="239"/>
      <c r="Q18" s="239"/>
      <c r="R18" s="240"/>
    </row>
    <row r="19" spans="2:18" ht="28.5" customHeight="1" x14ac:dyDescent="0.15">
      <c r="B19" s="62" t="s">
        <v>63</v>
      </c>
      <c r="C19" s="63" t="s">
        <v>60</v>
      </c>
      <c r="D19" s="55">
        <v>2514260</v>
      </c>
      <c r="E19" s="55">
        <v>1665107</v>
      </c>
      <c r="F19" s="55">
        <f t="shared" si="0"/>
        <v>1665107</v>
      </c>
      <c r="G19" s="54">
        <f t="shared" si="1"/>
        <v>1.5099690290173544</v>
      </c>
      <c r="I19" s="238" t="s">
        <v>62</v>
      </c>
      <c r="J19" s="239"/>
      <c r="K19" s="239"/>
      <c r="L19" s="239"/>
      <c r="M19" s="239"/>
      <c r="N19" s="239"/>
      <c r="O19" s="239"/>
      <c r="P19" s="239"/>
      <c r="Q19" s="239"/>
      <c r="R19" s="240"/>
    </row>
    <row r="20" spans="2:18" ht="15" x14ac:dyDescent="0.15">
      <c r="B20" s="53" t="s">
        <v>61</v>
      </c>
      <c r="C20" s="61" t="s">
        <v>60</v>
      </c>
      <c r="D20" s="60">
        <f>D17+D18+D19</f>
        <v>3895802</v>
      </c>
      <c r="E20" s="60">
        <f>E17+E18+E19</f>
        <v>3330215</v>
      </c>
      <c r="F20" s="60">
        <f>E20</f>
        <v>3330215</v>
      </c>
      <c r="G20" s="59">
        <f>D20/F20</f>
        <v>1.1698349806243742</v>
      </c>
    </row>
    <row r="21" spans="2:18" ht="15" x14ac:dyDescent="0.15">
      <c r="B21" s="62" t="s">
        <v>59</v>
      </c>
      <c r="C21" s="56" t="s">
        <v>55</v>
      </c>
      <c r="D21" s="55">
        <v>2071497</v>
      </c>
      <c r="E21" s="55">
        <v>1401317</v>
      </c>
      <c r="F21" s="55">
        <f>E21</f>
        <v>1401317</v>
      </c>
      <c r="G21" s="54">
        <f>D21/F21</f>
        <v>1.4782501032956854</v>
      </c>
      <c r="I21" s="58"/>
      <c r="M21" s="193"/>
      <c r="O21" s="193"/>
    </row>
    <row r="22" spans="2:18" ht="15" x14ac:dyDescent="0.15">
      <c r="B22" s="62" t="s">
        <v>58</v>
      </c>
      <c r="C22" s="56" t="s">
        <v>55</v>
      </c>
      <c r="D22" s="55">
        <v>1899591</v>
      </c>
      <c r="E22" s="55">
        <v>1407703</v>
      </c>
      <c r="F22" s="55">
        <f t="shared" ref="F22" si="2">E22</f>
        <v>1407703</v>
      </c>
      <c r="G22" s="54">
        <f t="shared" ref="G22" si="3">D22/F22</f>
        <v>1.3494259797698804</v>
      </c>
      <c r="O22" s="193"/>
    </row>
    <row r="23" spans="2:18" ht="15" x14ac:dyDescent="0.15">
      <c r="B23" s="62" t="s">
        <v>57</v>
      </c>
      <c r="C23" s="56" t="s">
        <v>55</v>
      </c>
      <c r="D23" s="55">
        <v>1531692</v>
      </c>
      <c r="E23" s="55">
        <v>1369034</v>
      </c>
      <c r="F23" s="55">
        <v>2181433</v>
      </c>
      <c r="G23" s="54">
        <f>D23/F23</f>
        <v>0.70214945863567668</v>
      </c>
    </row>
    <row r="24" spans="2:18" ht="15" x14ac:dyDescent="0.15">
      <c r="B24" s="53" t="s">
        <v>56</v>
      </c>
      <c r="C24" s="64">
        <v>0</v>
      </c>
      <c r="D24" s="60">
        <f>D21+D22+D23</f>
        <v>5502780</v>
      </c>
      <c r="E24" s="60">
        <f>E21+E22+E23</f>
        <v>4178054</v>
      </c>
      <c r="F24" s="60">
        <f>F21+F22+F23</f>
        <v>4990453</v>
      </c>
      <c r="G24" s="59">
        <f>D24/F24</f>
        <v>1.1026614217186295</v>
      </c>
    </row>
    <row r="25" spans="2:18" x14ac:dyDescent="0.15">
      <c r="B25" s="57">
        <v>2018</v>
      </c>
      <c r="C25" s="55" t="s">
        <v>138</v>
      </c>
      <c r="D25" s="55">
        <v>1554871.81</v>
      </c>
      <c r="E25" s="55">
        <v>2196540</v>
      </c>
      <c r="F25" s="55">
        <f>E25</f>
        <v>2196540</v>
      </c>
      <c r="G25" s="54">
        <f>D25/F25</f>
        <v>0.70787320513170715</v>
      </c>
    </row>
    <row r="26" spans="2:18" x14ac:dyDescent="0.15">
      <c r="B26" s="57">
        <v>2019</v>
      </c>
      <c r="C26" s="55" t="s">
        <v>138</v>
      </c>
      <c r="D26" s="55">
        <v>2216395.738523256</v>
      </c>
      <c r="E26" s="55">
        <v>1941718</v>
      </c>
      <c r="F26" s="55">
        <v>1918175</v>
      </c>
      <c r="G26" s="54">
        <f>D26/F26</f>
        <v>1.1554710798145404</v>
      </c>
      <c r="J26" s="58"/>
    </row>
    <row r="27" spans="2:18" x14ac:dyDescent="0.15">
      <c r="B27" s="57">
        <v>2020</v>
      </c>
      <c r="C27" s="55" t="s">
        <v>138</v>
      </c>
      <c r="D27" s="55">
        <v>2285298.9408459198</v>
      </c>
      <c r="E27" s="55">
        <v>1790399</v>
      </c>
      <c r="F27" s="55">
        <v>1771603</v>
      </c>
      <c r="G27" s="54">
        <f>D27/F27</f>
        <v>1.2899610922119231</v>
      </c>
    </row>
    <row r="28" spans="2:18" x14ac:dyDescent="0.15">
      <c r="B28" s="57">
        <v>2021</v>
      </c>
      <c r="C28" s="56" t="s">
        <v>54</v>
      </c>
      <c r="D28" s="55">
        <v>2437680.0405999999</v>
      </c>
      <c r="E28" s="55">
        <v>1931439</v>
      </c>
      <c r="F28" s="55">
        <v>1933161.6</v>
      </c>
      <c r="G28" s="54">
        <f t="shared" ref="G28:G34" si="4">D28/F28</f>
        <v>1.2609809964154057</v>
      </c>
    </row>
    <row r="29" spans="2:18" ht="15" x14ac:dyDescent="0.15">
      <c r="B29" s="53" t="s">
        <v>53</v>
      </c>
      <c r="C29" s="52"/>
      <c r="D29" s="51">
        <f>SUM(D25:D28)</f>
        <v>8494246.5299691763</v>
      </c>
      <c r="E29" s="51">
        <f>SUM(E25:E28)</f>
        <v>7860096</v>
      </c>
      <c r="F29" s="51">
        <f>SUM(F25:F28)</f>
        <v>7819479.5999999996</v>
      </c>
      <c r="G29" s="54">
        <f t="shared" si="4"/>
        <v>1.0862930737704306</v>
      </c>
    </row>
    <row r="30" spans="2:18" x14ac:dyDescent="0.15">
      <c r="B30" s="57">
        <v>2022</v>
      </c>
      <c r="C30" s="56" t="s">
        <v>54</v>
      </c>
      <c r="D30" s="55">
        <v>1656048.332054887</v>
      </c>
      <c r="E30" s="55">
        <v>1664852.6997827382</v>
      </c>
      <c r="F30" s="55">
        <v>1700147.7110739278</v>
      </c>
      <c r="G30" s="54">
        <f t="shared" si="4"/>
        <v>0.9740614425841948</v>
      </c>
    </row>
    <row r="31" spans="2:18" ht="15" customHeight="1" x14ac:dyDescent="0.15">
      <c r="B31" s="57">
        <v>2023</v>
      </c>
      <c r="C31" s="56" t="s">
        <v>54</v>
      </c>
      <c r="D31" s="55">
        <v>126026.68609170812</v>
      </c>
      <c r="E31" s="55">
        <v>1612312.8214387703</v>
      </c>
      <c r="F31" s="55">
        <v>1743961.3663462815</v>
      </c>
      <c r="G31" s="54">
        <f t="shared" si="4"/>
        <v>7.2264608909165612E-2</v>
      </c>
      <c r="I31"/>
      <c r="J31"/>
      <c r="K31"/>
      <c r="L31"/>
      <c r="M31"/>
      <c r="N31"/>
      <c r="O31"/>
      <c r="P31"/>
      <c r="Q31"/>
      <c r="R31"/>
    </row>
    <row r="32" spans="2:18" customFormat="1" x14ac:dyDescent="0.15">
      <c r="B32" s="57">
        <v>2024</v>
      </c>
      <c r="C32" s="56" t="s">
        <v>54</v>
      </c>
      <c r="D32" s="55"/>
      <c r="E32" s="55">
        <v>1504589.1260986594</v>
      </c>
      <c r="F32" s="55">
        <v>1626547.6913313242</v>
      </c>
      <c r="G32" s="54">
        <f t="shared" si="4"/>
        <v>0</v>
      </c>
    </row>
    <row r="33" spans="2:18" customFormat="1" x14ac:dyDescent="0.15">
      <c r="B33" s="57">
        <v>2025</v>
      </c>
      <c r="C33" s="56" t="s">
        <v>54</v>
      </c>
      <c r="D33" s="55"/>
      <c r="E33" s="55">
        <v>1466711.7263261185</v>
      </c>
      <c r="F33" s="55">
        <v>1589575.1808693048</v>
      </c>
      <c r="G33" s="54">
        <f t="shared" si="4"/>
        <v>0</v>
      </c>
    </row>
    <row r="34" spans="2:18" customFormat="1" ht="15" x14ac:dyDescent="0.15">
      <c r="B34" s="53" t="s">
        <v>139</v>
      </c>
      <c r="C34" s="52"/>
      <c r="D34" s="51">
        <f>SUM(D30:D33)</f>
        <v>1782075.018146595</v>
      </c>
      <c r="E34" s="51">
        <f>SUM(E30:E33)</f>
        <v>6248466.3736462863</v>
      </c>
      <c r="F34" s="51">
        <f>SUM(F30:F33)</f>
        <v>6660231.9496208383</v>
      </c>
      <c r="G34" s="54">
        <f t="shared" si="4"/>
        <v>0.26756951283776942</v>
      </c>
    </row>
    <row r="35" spans="2:18" customFormat="1" x14ac:dyDescent="0.15">
      <c r="B35" s="50"/>
      <c r="C35" s="49"/>
      <c r="D35" s="48"/>
      <c r="E35" s="48"/>
      <c r="F35" s="48"/>
      <c r="G35" s="47"/>
      <c r="I35" s="44"/>
      <c r="J35" s="44"/>
      <c r="K35" s="44"/>
      <c r="L35" s="44"/>
      <c r="M35" s="44"/>
      <c r="N35" s="44"/>
      <c r="O35" s="44"/>
      <c r="P35" s="44"/>
      <c r="Q35" s="44"/>
      <c r="R35" s="44"/>
    </row>
    <row r="36" spans="2:18" x14ac:dyDescent="0.15">
      <c r="B36" s="46" t="s">
        <v>4</v>
      </c>
      <c r="C36"/>
      <c r="D36"/>
      <c r="E36"/>
      <c r="F36"/>
      <c r="G36"/>
    </row>
    <row r="37" spans="2:18" ht="30" customHeight="1" x14ac:dyDescent="0.15">
      <c r="B37" s="241" t="s">
        <v>52</v>
      </c>
      <c r="C37" s="241"/>
      <c r="D37" s="241"/>
      <c r="E37" s="241"/>
      <c r="F37" s="241"/>
      <c r="G37" s="241"/>
    </row>
    <row r="38" spans="2:18" ht="30" customHeight="1" x14ac:dyDescent="0.15">
      <c r="B38" s="241" t="s">
        <v>51</v>
      </c>
      <c r="C38" s="241"/>
      <c r="D38" s="241"/>
      <c r="E38" s="241"/>
      <c r="F38" s="241"/>
      <c r="G38" s="241"/>
    </row>
    <row r="39" spans="2:18" ht="30" customHeight="1" x14ac:dyDescent="0.15">
      <c r="B39" s="236" t="s">
        <v>50</v>
      </c>
      <c r="C39" s="236"/>
      <c r="D39" s="236"/>
      <c r="E39" s="236"/>
      <c r="F39" s="236"/>
      <c r="G39" s="236"/>
    </row>
    <row r="40" spans="2:18" ht="30" customHeight="1" x14ac:dyDescent="0.15">
      <c r="B40" s="236" t="s">
        <v>160</v>
      </c>
      <c r="C40" s="236"/>
      <c r="D40" s="236"/>
      <c r="E40" s="236"/>
      <c r="F40" s="236"/>
      <c r="G40" s="236"/>
    </row>
  </sheetData>
  <mergeCells count="7">
    <mergeCell ref="B40:G40"/>
    <mergeCell ref="B5:G9"/>
    <mergeCell ref="I18:R18"/>
    <mergeCell ref="I19:R19"/>
    <mergeCell ref="B37:G37"/>
    <mergeCell ref="B38:G38"/>
    <mergeCell ref="B39:G39"/>
  </mergeCells>
  <hyperlinks>
    <hyperlink ref="P15" r:id="rId1" xr:uid="{00227815-BDB5-894C-AFB2-CA618784F930}"/>
    <hyperlink ref="Q15" r:id="rId2" xr:uid="{EC1C1CEA-F26F-FE45-8D92-CCFCDCADA69A}"/>
    <hyperlink ref="R15" r:id="rId3" xr:uid="{BA1DBF14-05EC-B847-BF9B-69EB3BB5CF67}"/>
  </hyperlinks>
  <pageMargins left="0.25" right="0.25" top="0.75" bottom="0.75" header="0.3" footer="0.3"/>
  <pageSetup scale="44"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7D19E-0048-7748-9193-3C01B32EBC57}">
  <sheetPr>
    <tabColor theme="7"/>
    <pageSetUpPr fitToPage="1"/>
  </sheetPr>
  <dimension ref="B1:S31"/>
  <sheetViews>
    <sheetView zoomScaleNormal="100" zoomScaleSheetLayoutView="110" workbookViewId="0">
      <selection activeCell="B5" sqref="C7"/>
    </sheetView>
  </sheetViews>
  <sheetFormatPr baseColWidth="10" defaultColWidth="9" defaultRowHeight="14" x14ac:dyDescent="0.15"/>
  <cols>
    <col min="1" max="1" width="4.33203125" style="44" customWidth="1"/>
    <col min="2" max="2" width="44.33203125" style="44" customWidth="1"/>
    <col min="3" max="3" width="11.6640625" style="44" customWidth="1"/>
    <col min="4" max="4" width="10.6640625" style="44" customWidth="1"/>
    <col min="5" max="5" width="11.33203125" style="44" customWidth="1"/>
    <col min="6" max="8" width="11.6640625" style="44" customWidth="1"/>
    <col min="9" max="10" width="12.33203125" style="44" customWidth="1"/>
    <col min="11" max="11" width="12" style="44" customWidth="1"/>
    <col min="12" max="12" width="12.33203125" style="44" customWidth="1"/>
    <col min="13" max="13" width="11.6640625" style="44" customWidth="1"/>
    <col min="14" max="15" width="9" style="44"/>
    <col min="16" max="16" width="13.33203125" style="44" customWidth="1"/>
    <col min="17" max="16384" width="9" style="44"/>
  </cols>
  <sheetData>
    <row r="1" spans="2:19" customFormat="1" x14ac:dyDescent="0.15">
      <c r="B1" s="27" t="s">
        <v>35</v>
      </c>
    </row>
    <row r="2" spans="2:19" customFormat="1" x14ac:dyDescent="0.15">
      <c r="B2" s="27" t="s">
        <v>111</v>
      </c>
    </row>
    <row r="3" spans="2:19" customFormat="1" ht="15" x14ac:dyDescent="0.2">
      <c r="B3" s="28" t="str">
        <f>'1-NSG'!B3</f>
        <v>Q1 2023</v>
      </c>
    </row>
    <row r="4" spans="2:19" customFormat="1" x14ac:dyDescent="0.15">
      <c r="B4" s="27"/>
    </row>
    <row r="5" spans="2:19" customFormat="1" ht="22.5" customHeight="1" x14ac:dyDescent="0.15">
      <c r="B5" s="248" t="s">
        <v>110</v>
      </c>
      <c r="C5" s="248"/>
      <c r="D5" s="248"/>
      <c r="E5" s="248"/>
      <c r="F5" s="248"/>
      <c r="G5" s="248"/>
      <c r="H5" s="248"/>
      <c r="I5" s="248"/>
      <c r="J5" s="248"/>
      <c r="K5" s="248"/>
      <c r="P5" s="30"/>
      <c r="Q5" s="30"/>
      <c r="R5" s="30"/>
      <c r="S5" s="30"/>
    </row>
    <row r="6" spans="2:19" customFormat="1" ht="21" customHeight="1" x14ac:dyDescent="0.15">
      <c r="B6" s="248"/>
      <c r="C6" s="248"/>
      <c r="D6" s="248"/>
      <c r="E6" s="248"/>
      <c r="F6" s="248"/>
      <c r="G6" s="248"/>
      <c r="H6" s="248"/>
      <c r="I6" s="248"/>
      <c r="J6" s="248"/>
      <c r="K6" s="248"/>
      <c r="P6" s="30"/>
      <c r="Q6" s="30"/>
      <c r="R6" s="30"/>
      <c r="S6" s="30"/>
    </row>
    <row r="7" spans="2:19" customFormat="1" ht="21" customHeight="1" x14ac:dyDescent="0.15">
      <c r="B7" s="248"/>
      <c r="C7" s="248"/>
      <c r="D7" s="248"/>
      <c r="E7" s="248"/>
      <c r="F7" s="248"/>
      <c r="G7" s="248"/>
      <c r="H7" s="248"/>
      <c r="I7" s="248"/>
      <c r="J7" s="248"/>
      <c r="K7" s="248"/>
      <c r="P7" s="30"/>
      <c r="Q7" s="30"/>
      <c r="R7" s="30"/>
      <c r="S7" s="30"/>
    </row>
    <row r="8" spans="2:19" customFormat="1" ht="192" customHeight="1" x14ac:dyDescent="0.15">
      <c r="B8" s="245" t="s">
        <v>109</v>
      </c>
      <c r="C8" s="246"/>
      <c r="D8" s="246"/>
      <c r="E8" s="246"/>
      <c r="F8" s="246"/>
      <c r="G8" s="246"/>
      <c r="H8" s="246"/>
      <c r="I8" s="246"/>
      <c r="J8" s="246"/>
      <c r="K8" s="247"/>
      <c r="L8" s="29"/>
      <c r="P8" s="30"/>
      <c r="Q8" s="30"/>
      <c r="R8" s="30"/>
      <c r="S8" s="30"/>
    </row>
    <row r="9" spans="2:19" customFormat="1" x14ac:dyDescent="0.15">
      <c r="B9" s="104"/>
      <c r="C9" s="104"/>
      <c r="D9" s="104"/>
      <c r="E9" s="104"/>
      <c r="F9" s="104"/>
      <c r="G9" s="104"/>
      <c r="H9" s="104"/>
      <c r="I9" s="104"/>
      <c r="J9" s="104"/>
      <c r="K9" s="104"/>
      <c r="L9" s="29"/>
      <c r="P9" s="30"/>
      <c r="Q9" s="30"/>
      <c r="R9" s="30"/>
      <c r="S9" s="30"/>
    </row>
    <row r="10" spans="2:19" customFormat="1" x14ac:dyDescent="0.15">
      <c r="B10" s="43" t="s">
        <v>211</v>
      </c>
      <c r="C10" s="43"/>
      <c r="D10" s="82"/>
      <c r="E10" s="82"/>
      <c r="F10" s="103"/>
      <c r="G10" s="103"/>
      <c r="H10" s="103"/>
      <c r="I10" s="103"/>
      <c r="J10" s="103"/>
      <c r="K10" s="103"/>
      <c r="L10" s="103"/>
      <c r="M10" s="44"/>
      <c r="N10" s="44"/>
      <c r="O10" s="44"/>
      <c r="P10" s="186"/>
      <c r="Q10" s="30"/>
      <c r="R10" s="30"/>
      <c r="S10" s="30"/>
    </row>
    <row r="11" spans="2:19" customFormat="1" ht="30" x14ac:dyDescent="0.15">
      <c r="B11" s="102" t="s">
        <v>108</v>
      </c>
      <c r="C11" s="81" t="s">
        <v>85</v>
      </c>
      <c r="D11" s="81" t="s">
        <v>84</v>
      </c>
      <c r="E11" s="79" t="s">
        <v>83</v>
      </c>
      <c r="F11" s="79" t="s">
        <v>82</v>
      </c>
      <c r="G11" s="79" t="s">
        <v>81</v>
      </c>
      <c r="H11" s="79" t="s">
        <v>80</v>
      </c>
      <c r="I11" s="79" t="s">
        <v>79</v>
      </c>
      <c r="J11" s="79" t="s">
        <v>78</v>
      </c>
      <c r="K11" s="79" t="s">
        <v>107</v>
      </c>
      <c r="L11" s="79">
        <v>2018</v>
      </c>
      <c r="M11" s="79">
        <v>2019</v>
      </c>
      <c r="N11" s="79">
        <v>2020</v>
      </c>
      <c r="O11" s="79">
        <v>2021</v>
      </c>
      <c r="P11" s="79">
        <v>2022</v>
      </c>
      <c r="Q11" s="79">
        <v>2023</v>
      </c>
      <c r="R11" s="79">
        <v>2024</v>
      </c>
      <c r="S11" s="79">
        <v>2025</v>
      </c>
    </row>
    <row r="12" spans="2:19" customFormat="1" x14ac:dyDescent="0.15">
      <c r="B12" s="40" t="s">
        <v>106</v>
      </c>
      <c r="C12" s="101"/>
      <c r="D12" s="101"/>
      <c r="E12" s="101"/>
      <c r="F12" s="101">
        <v>486500.70999999996</v>
      </c>
      <c r="G12" s="101">
        <v>1283331.1000000001</v>
      </c>
      <c r="H12" s="101">
        <v>2802623.0945801334</v>
      </c>
      <c r="I12" s="101">
        <v>2244590</v>
      </c>
      <c r="J12" s="101">
        <v>1910583</v>
      </c>
      <c r="K12" s="101">
        <v>1816873</v>
      </c>
      <c r="L12" s="101">
        <v>1554871</v>
      </c>
      <c r="M12" s="101">
        <v>2028509</v>
      </c>
      <c r="N12" s="101">
        <v>2130342</v>
      </c>
      <c r="O12" s="101">
        <v>2437680.0405999999</v>
      </c>
      <c r="P12" s="101">
        <v>1656048.332054887</v>
      </c>
      <c r="Q12" s="101">
        <v>126026.68609170812</v>
      </c>
      <c r="R12" s="101"/>
      <c r="S12" s="101"/>
    </row>
    <row r="13" spans="2:19" x14ac:dyDescent="0.15">
      <c r="B13" s="40" t="s">
        <v>105</v>
      </c>
      <c r="C13" s="101"/>
      <c r="D13" s="101"/>
      <c r="E13" s="101"/>
      <c r="F13" s="101">
        <v>2574</v>
      </c>
      <c r="G13" s="101">
        <v>6790</v>
      </c>
      <c r="H13" s="101">
        <v>14829</v>
      </c>
      <c r="I13" s="101">
        <v>11876</v>
      </c>
      <c r="J13" s="101">
        <v>10109</v>
      </c>
      <c r="K13" s="101">
        <v>9613</v>
      </c>
      <c r="L13" s="101">
        <v>7346</v>
      </c>
      <c r="M13" s="101">
        <v>10733</v>
      </c>
      <c r="N13" s="101">
        <v>11272</v>
      </c>
      <c r="O13" s="101">
        <v>12898</v>
      </c>
      <c r="P13" s="101">
        <v>8762</v>
      </c>
      <c r="Q13" s="101">
        <v>667</v>
      </c>
      <c r="R13" s="101"/>
      <c r="S13" s="101"/>
    </row>
    <row r="14" spans="2:19" x14ac:dyDescent="0.15">
      <c r="B14" s="40" t="s">
        <v>104</v>
      </c>
      <c r="C14" s="101"/>
      <c r="D14" s="101"/>
      <c r="E14" s="101"/>
      <c r="F14" s="101">
        <v>547</v>
      </c>
      <c r="G14" s="101">
        <v>1442</v>
      </c>
      <c r="H14" s="101">
        <v>3148</v>
      </c>
      <c r="I14" s="101">
        <v>2521</v>
      </c>
      <c r="J14" s="101">
        <v>2146</v>
      </c>
      <c r="K14" s="101">
        <v>2041</v>
      </c>
      <c r="L14" s="101">
        <v>1560</v>
      </c>
      <c r="M14" s="101">
        <v>2319</v>
      </c>
      <c r="N14" s="101">
        <v>2435</v>
      </c>
      <c r="O14" s="101">
        <v>2805</v>
      </c>
      <c r="P14" s="101">
        <v>1888</v>
      </c>
      <c r="Q14" s="101">
        <v>148</v>
      </c>
      <c r="R14" s="101"/>
      <c r="S14" s="101"/>
    </row>
    <row r="15" spans="2:19" x14ac:dyDescent="0.15">
      <c r="B15" s="40" t="s">
        <v>103</v>
      </c>
      <c r="C15" s="101"/>
      <c r="D15" s="101"/>
      <c r="E15" s="101"/>
      <c r="F15" s="101">
        <v>3362</v>
      </c>
      <c r="G15" s="101">
        <v>8868</v>
      </c>
      <c r="H15" s="101">
        <v>19366</v>
      </c>
      <c r="I15" s="101">
        <v>15510</v>
      </c>
      <c r="J15" s="101">
        <v>13202</v>
      </c>
      <c r="K15" s="101">
        <v>12554</v>
      </c>
      <c r="L15" s="101">
        <v>8646</v>
      </c>
      <c r="M15" s="101">
        <v>14017</v>
      </c>
      <c r="N15" s="101">
        <v>14720</v>
      </c>
      <c r="O15" s="101">
        <v>15802</v>
      </c>
      <c r="P15" s="101">
        <v>10369</v>
      </c>
      <c r="Q15" s="101">
        <v>795</v>
      </c>
      <c r="R15" s="101"/>
      <c r="S15" s="101"/>
    </row>
    <row r="16" spans="2:19" x14ac:dyDescent="0.15">
      <c r="B16" s="40" t="s">
        <v>102</v>
      </c>
      <c r="C16" s="101"/>
      <c r="D16" s="101"/>
      <c r="E16" s="101"/>
      <c r="F16" s="101">
        <v>297</v>
      </c>
      <c r="G16" s="101">
        <v>784</v>
      </c>
      <c r="H16" s="101">
        <v>1711</v>
      </c>
      <c r="I16" s="101">
        <v>1370</v>
      </c>
      <c r="J16" s="101">
        <v>1167</v>
      </c>
      <c r="K16" s="101">
        <v>1109</v>
      </c>
      <c r="L16" s="101">
        <v>880</v>
      </c>
      <c r="M16" s="101">
        <v>1239</v>
      </c>
      <c r="N16" s="101">
        <v>1301</v>
      </c>
      <c r="O16" s="101">
        <v>1553</v>
      </c>
      <c r="P16" s="101">
        <v>1104</v>
      </c>
      <c r="Q16" s="101">
        <v>84</v>
      </c>
      <c r="R16" s="101"/>
      <c r="S16" s="101"/>
    </row>
    <row r="17" spans="2:19" x14ac:dyDescent="0.15">
      <c r="B17" s="40" t="s">
        <v>101</v>
      </c>
      <c r="C17" s="93"/>
      <c r="D17" s="101"/>
      <c r="E17" s="101"/>
      <c r="F17" s="99"/>
      <c r="G17" s="100"/>
      <c r="H17" s="100"/>
      <c r="I17" s="100"/>
      <c r="J17" s="99"/>
      <c r="K17" s="99"/>
      <c r="L17" s="98"/>
      <c r="M17" s="97">
        <v>9</v>
      </c>
      <c r="N17" s="96">
        <v>12</v>
      </c>
      <c r="O17" s="95">
        <v>11</v>
      </c>
      <c r="P17" s="191">
        <v>9.7473437499999989</v>
      </c>
      <c r="Q17" s="95">
        <v>16</v>
      </c>
      <c r="R17" s="95"/>
      <c r="S17" s="95"/>
    </row>
    <row r="18" spans="2:19" x14ac:dyDescent="0.15">
      <c r="B18" s="94" t="s">
        <v>100</v>
      </c>
      <c r="C18" s="93"/>
      <c r="D18" s="93"/>
      <c r="E18" s="93"/>
      <c r="F18" s="93"/>
      <c r="G18" s="93"/>
      <c r="H18" s="93"/>
      <c r="I18" s="93"/>
      <c r="J18" s="93"/>
      <c r="K18" s="92">
        <v>25</v>
      </c>
      <c r="L18" s="92">
        <v>108</v>
      </c>
      <c r="M18" s="101">
        <v>138</v>
      </c>
      <c r="N18" s="101">
        <v>2087</v>
      </c>
      <c r="O18" s="187">
        <v>1577</v>
      </c>
      <c r="P18" s="187">
        <v>3504</v>
      </c>
      <c r="Q18" s="187">
        <v>200</v>
      </c>
      <c r="R18" s="187"/>
      <c r="S18" s="187"/>
    </row>
    <row r="19" spans="2:19" s="45" customFormat="1" x14ac:dyDescent="0.15">
      <c r="B19" s="88"/>
      <c r="C19" s="90"/>
      <c r="D19" s="90"/>
      <c r="E19" s="90"/>
      <c r="F19" s="90"/>
      <c r="G19" s="91"/>
      <c r="H19" s="91"/>
      <c r="I19" s="91"/>
      <c r="J19" s="90"/>
      <c r="K19" s="90"/>
      <c r="L19" s="89"/>
      <c r="M19" s="44"/>
      <c r="N19" s="44"/>
      <c r="O19" s="44"/>
      <c r="P19" s="30"/>
      <c r="Q19" s="30"/>
      <c r="R19" s="30"/>
      <c r="S19" s="30"/>
    </row>
    <row r="20" spans="2:19" x14ac:dyDescent="0.15">
      <c r="B20" s="37" t="s">
        <v>4</v>
      </c>
      <c r="C20" s="88"/>
      <c r="D20" s="37"/>
      <c r="E20" s="37"/>
      <c r="F20" s="86"/>
      <c r="G20" s="87"/>
      <c r="H20" s="87"/>
      <c r="I20" s="87"/>
      <c r="J20" s="86"/>
      <c r="K20" s="86"/>
      <c r="L20" s="85"/>
      <c r="P20" s="30"/>
      <c r="Q20" s="30"/>
      <c r="R20" s="30"/>
      <c r="S20" s="30"/>
    </row>
    <row r="21" spans="2:19" x14ac:dyDescent="0.15">
      <c r="B21" s="236" t="s">
        <v>99</v>
      </c>
      <c r="C21" s="236"/>
      <c r="D21" s="236"/>
      <c r="E21" s="236"/>
      <c r="F21" s="236"/>
      <c r="G21" s="236"/>
      <c r="H21" s="236"/>
      <c r="I21" s="236"/>
      <c r="J21" s="236"/>
      <c r="K21" s="236"/>
      <c r="L21" s="236"/>
      <c r="P21" s="30"/>
      <c r="Q21" s="30"/>
      <c r="R21" s="30"/>
      <c r="S21" s="30"/>
    </row>
    <row r="22" spans="2:19" ht="43" customHeight="1" x14ac:dyDescent="0.15">
      <c r="B22" s="238" t="s">
        <v>98</v>
      </c>
      <c r="C22" s="239"/>
      <c r="D22" s="239"/>
      <c r="E22" s="239"/>
      <c r="F22" s="239"/>
      <c r="G22" s="239"/>
      <c r="H22" s="239"/>
      <c r="I22" s="239"/>
      <c r="J22" s="239"/>
      <c r="K22" s="239"/>
      <c r="L22" s="240"/>
      <c r="P22" s="30"/>
      <c r="Q22" s="30"/>
      <c r="R22" s="30"/>
      <c r="S22" s="30"/>
    </row>
    <row r="23" spans="2:19" ht="27.75" customHeight="1" x14ac:dyDescent="0.15">
      <c r="B23" s="238" t="s">
        <v>97</v>
      </c>
      <c r="C23" s="239"/>
      <c r="D23" s="239"/>
      <c r="E23" s="239"/>
      <c r="F23" s="239"/>
      <c r="G23" s="239"/>
      <c r="H23" s="239"/>
      <c r="I23" s="239"/>
      <c r="J23" s="239"/>
      <c r="K23" s="239"/>
      <c r="L23" s="240"/>
      <c r="P23" s="30"/>
      <c r="Q23" s="30"/>
      <c r="R23" s="30"/>
      <c r="S23" s="30"/>
    </row>
    <row r="24" spans="2:19" ht="21" customHeight="1" x14ac:dyDescent="0.15">
      <c r="B24" s="252" t="s">
        <v>96</v>
      </c>
      <c r="C24" s="252"/>
      <c r="D24" s="252"/>
      <c r="E24" s="252"/>
      <c r="F24" s="252"/>
      <c r="G24" s="252"/>
      <c r="H24" s="252"/>
      <c r="I24" s="252"/>
      <c r="J24" s="252"/>
      <c r="K24" s="252"/>
      <c r="L24" s="252"/>
      <c r="P24" s="30"/>
      <c r="Q24" s="30"/>
      <c r="R24" s="30"/>
      <c r="S24" s="30"/>
    </row>
    <row r="25" spans="2:19" ht="21" customHeight="1" x14ac:dyDescent="0.15">
      <c r="B25" s="249" t="s">
        <v>95</v>
      </c>
      <c r="C25" s="250"/>
      <c r="D25" s="250"/>
      <c r="E25" s="250"/>
      <c r="F25" s="250"/>
      <c r="G25" s="250"/>
      <c r="H25" s="250"/>
      <c r="I25" s="250"/>
      <c r="J25" s="250"/>
      <c r="K25" s="250"/>
      <c r="L25" s="251"/>
      <c r="P25" s="30"/>
      <c r="Q25" s="30"/>
      <c r="R25" s="30"/>
      <c r="S25" s="30"/>
    </row>
    <row r="26" spans="2:19" ht="21" customHeight="1" x14ac:dyDescent="0.15">
      <c r="B26" s="242" t="s">
        <v>94</v>
      </c>
      <c r="C26" s="243"/>
      <c r="D26" s="243"/>
      <c r="E26" s="243"/>
      <c r="F26" s="243"/>
      <c r="G26" s="243"/>
      <c r="H26" s="243"/>
      <c r="I26" s="243"/>
      <c r="J26" s="243"/>
      <c r="K26" s="243"/>
      <c r="L26" s="244"/>
      <c r="P26" s="30"/>
      <c r="Q26" s="30"/>
      <c r="R26" s="30"/>
      <c r="S26" s="30"/>
    </row>
    <row r="27" spans="2:19" x14ac:dyDescent="0.15">
      <c r="B27" s="29"/>
      <c r="C27" s="29"/>
      <c r="D27" s="29"/>
      <c r="E27" s="29"/>
      <c r="F27" s="29"/>
      <c r="G27" s="29"/>
      <c r="H27" s="29"/>
      <c r="I27" s="29"/>
      <c r="J27" s="29"/>
      <c r="K27" s="29"/>
      <c r="L27" s="29"/>
    </row>
    <row r="28" spans="2:19" x14ac:dyDescent="0.15">
      <c r="B28" s="29"/>
      <c r="C28" s="29"/>
      <c r="D28" s="29"/>
      <c r="E28" s="29"/>
      <c r="F28" s="29"/>
      <c r="G28" s="29"/>
      <c r="H28" s="29"/>
      <c r="I28" s="29"/>
      <c r="J28" s="29"/>
      <c r="K28" s="29"/>
      <c r="L28" s="29"/>
    </row>
    <row r="29" spans="2:19" x14ac:dyDescent="0.15">
      <c r="B29" s="29"/>
      <c r="C29" s="29"/>
      <c r="D29" s="29"/>
      <c r="E29" s="29"/>
      <c r="F29" s="29"/>
      <c r="G29" s="29"/>
      <c r="H29" s="29"/>
      <c r="I29" s="29"/>
      <c r="J29" s="29"/>
      <c r="K29" s="29"/>
      <c r="L29" s="29"/>
    </row>
    <row r="30" spans="2:19" x14ac:dyDescent="0.15">
      <c r="B30" s="29"/>
      <c r="C30" s="29"/>
      <c r="D30" s="29"/>
      <c r="E30" s="29"/>
      <c r="F30" s="29"/>
      <c r="G30" s="29"/>
      <c r="H30" s="29"/>
      <c r="I30" s="29"/>
      <c r="J30" s="29"/>
      <c r="K30" s="29"/>
      <c r="L30" s="29"/>
    </row>
    <row r="31" spans="2:19" x14ac:dyDescent="0.15">
      <c r="B31" s="29"/>
      <c r="C31" s="29"/>
      <c r="D31" s="29"/>
      <c r="E31" s="29"/>
      <c r="F31" s="29"/>
      <c r="G31" s="29"/>
      <c r="H31" s="29"/>
      <c r="I31" s="29"/>
      <c r="J31" s="29"/>
      <c r="K31" s="29"/>
      <c r="L31" s="29"/>
    </row>
  </sheetData>
  <mergeCells count="8">
    <mergeCell ref="B26:L26"/>
    <mergeCell ref="B8:K8"/>
    <mergeCell ref="B21:L21"/>
    <mergeCell ref="B5:K7"/>
    <mergeCell ref="B23:L23"/>
    <mergeCell ref="B22:L22"/>
    <mergeCell ref="B25:L25"/>
    <mergeCell ref="B24:L24"/>
  </mergeCells>
  <pageMargins left="0.25" right="0.25" top="0.75" bottom="0.75" header="0.3" footer="0.3"/>
  <pageSetup scale="5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F6B7A-FA18-9C43-B9CD-9E439055B59E}">
  <sheetPr>
    <tabColor theme="7"/>
    <pageSetUpPr fitToPage="1"/>
  </sheetPr>
  <dimension ref="B1:G37"/>
  <sheetViews>
    <sheetView zoomScaleNormal="100" workbookViewId="0">
      <selection activeCell="B5" sqref="C7"/>
    </sheetView>
  </sheetViews>
  <sheetFormatPr baseColWidth="10" defaultColWidth="8.83203125" defaultRowHeight="14" x14ac:dyDescent="0.15"/>
  <cols>
    <col min="1" max="1" width="3.33203125" customWidth="1"/>
    <col min="2" max="7" width="22.33203125" customWidth="1"/>
  </cols>
  <sheetData>
    <row r="1" spans="2:7" x14ac:dyDescent="0.15">
      <c r="B1" s="36" t="s">
        <v>35</v>
      </c>
    </row>
    <row r="2" spans="2:7" x14ac:dyDescent="0.15">
      <c r="B2" s="36" t="s">
        <v>119</v>
      </c>
    </row>
    <row r="3" spans="2:7" ht="15" x14ac:dyDescent="0.2">
      <c r="B3" s="28" t="str">
        <f>'1-NSG'!B3</f>
        <v>Q1 2023</v>
      </c>
    </row>
    <row r="4" spans="2:7" x14ac:dyDescent="0.15">
      <c r="B4" s="36"/>
    </row>
    <row r="5" spans="2:7" ht="14" customHeight="1" x14ac:dyDescent="0.15">
      <c r="B5" s="253" t="s">
        <v>140</v>
      </c>
      <c r="C5" s="253"/>
      <c r="D5" s="253"/>
      <c r="E5" s="253"/>
      <c r="F5" s="253"/>
      <c r="G5" s="253"/>
    </row>
    <row r="6" spans="2:7" x14ac:dyDescent="0.15">
      <c r="B6" s="253"/>
      <c r="C6" s="253"/>
      <c r="D6" s="253"/>
      <c r="E6" s="253"/>
      <c r="F6" s="253"/>
      <c r="G6" s="253"/>
    </row>
    <row r="7" spans="2:7" x14ac:dyDescent="0.15">
      <c r="B7" s="253"/>
      <c r="C7" s="253"/>
      <c r="D7" s="253"/>
      <c r="E7" s="253"/>
      <c r="F7" s="253"/>
      <c r="G7" s="253"/>
    </row>
    <row r="8" spans="2:7" x14ac:dyDescent="0.15">
      <c r="B8" s="253"/>
      <c r="C8" s="253"/>
      <c r="D8" s="253"/>
      <c r="E8" s="253"/>
      <c r="F8" s="253"/>
      <c r="G8" s="253"/>
    </row>
    <row r="9" spans="2:7" x14ac:dyDescent="0.15">
      <c r="B9" s="253"/>
      <c r="C9" s="253"/>
      <c r="D9" s="253"/>
      <c r="E9" s="253"/>
      <c r="F9" s="253"/>
      <c r="G9" s="253"/>
    </row>
    <row r="11" spans="2:7" ht="18" x14ac:dyDescent="0.2">
      <c r="B11" s="84" t="s">
        <v>212</v>
      </c>
      <c r="C11" s="84"/>
      <c r="D11" s="83"/>
      <c r="E11" s="83"/>
      <c r="F11" s="83"/>
      <c r="G11" s="83"/>
    </row>
    <row r="12" spans="2:7" ht="45" x14ac:dyDescent="0.15">
      <c r="B12" s="81" t="s">
        <v>90</v>
      </c>
      <c r="C12" s="79" t="s">
        <v>118</v>
      </c>
      <c r="D12" s="79" t="s">
        <v>117</v>
      </c>
      <c r="E12" s="79" t="s">
        <v>116</v>
      </c>
      <c r="F12" s="79" t="s">
        <v>115</v>
      </c>
      <c r="G12" s="79" t="s">
        <v>114</v>
      </c>
    </row>
    <row r="13" spans="2:7" ht="15" x14ac:dyDescent="0.15">
      <c r="B13" s="62" t="s">
        <v>76</v>
      </c>
      <c r="C13" s="115">
        <v>0</v>
      </c>
      <c r="D13" s="109">
        <v>0</v>
      </c>
      <c r="E13" s="109">
        <f>C13+D13</f>
        <v>0</v>
      </c>
      <c r="F13" s="109">
        <v>0</v>
      </c>
      <c r="G13" s="109">
        <f>E13+F13</f>
        <v>0</v>
      </c>
    </row>
    <row r="14" spans="2:7" ht="15" x14ac:dyDescent="0.15">
      <c r="B14" s="62" t="s">
        <v>74</v>
      </c>
      <c r="C14" s="117">
        <v>0</v>
      </c>
      <c r="D14" s="116">
        <v>0</v>
      </c>
      <c r="E14" s="109">
        <f t="shared" ref="E14:E16" si="0">C14+D14</f>
        <v>0</v>
      </c>
      <c r="F14" s="116">
        <v>0</v>
      </c>
      <c r="G14" s="109">
        <f t="shared" ref="G14:G15" si="1">E14+F14</f>
        <v>0</v>
      </c>
    </row>
    <row r="15" spans="2:7" ht="15" x14ac:dyDescent="0.15">
      <c r="B15" s="62" t="s">
        <v>72</v>
      </c>
      <c r="C15" s="115">
        <v>0</v>
      </c>
      <c r="D15" s="109">
        <v>0</v>
      </c>
      <c r="E15" s="109">
        <f t="shared" si="0"/>
        <v>0</v>
      </c>
      <c r="F15" s="109">
        <v>0</v>
      </c>
      <c r="G15" s="109">
        <f t="shared" si="1"/>
        <v>0</v>
      </c>
    </row>
    <row r="16" spans="2:7" ht="15" x14ac:dyDescent="0.15">
      <c r="B16" s="53" t="s">
        <v>67</v>
      </c>
      <c r="C16" s="108">
        <f>SUM(C13:C15)</f>
        <v>0</v>
      </c>
      <c r="D16" s="108">
        <f>SUM(D13:D15)</f>
        <v>0</v>
      </c>
      <c r="E16" s="108">
        <f t="shared" si="0"/>
        <v>0</v>
      </c>
      <c r="F16" s="107">
        <f>SUM(F13:F15)</f>
        <v>0</v>
      </c>
      <c r="G16" s="107">
        <f>SUM(E16+F16)</f>
        <v>0</v>
      </c>
    </row>
    <row r="17" spans="2:7" ht="30" x14ac:dyDescent="0.15">
      <c r="B17" s="62" t="s">
        <v>66</v>
      </c>
      <c r="C17" s="115">
        <f>E17-D17</f>
        <v>1000041</v>
      </c>
      <c r="D17" s="109">
        <v>273915</v>
      </c>
      <c r="E17" s="109">
        <v>1273956</v>
      </c>
      <c r="F17" s="109">
        <v>0</v>
      </c>
      <c r="G17" s="109">
        <f>E17+F17</f>
        <v>1273956</v>
      </c>
    </row>
    <row r="18" spans="2:7" ht="30" x14ac:dyDescent="0.15">
      <c r="B18" s="62" t="s">
        <v>65</v>
      </c>
      <c r="C18" s="115">
        <f t="shared" ref="C18:C24" si="2">E18-D18</f>
        <v>2413861</v>
      </c>
      <c r="D18" s="109">
        <v>534455</v>
      </c>
      <c r="E18" s="109">
        <v>2948316</v>
      </c>
      <c r="F18" s="109">
        <v>0</v>
      </c>
      <c r="G18" s="109">
        <f t="shared" ref="G18:G20" si="3">E18+F18</f>
        <v>2948316</v>
      </c>
    </row>
    <row r="19" spans="2:7" ht="30" x14ac:dyDescent="0.15">
      <c r="B19" s="62" t="s">
        <v>63</v>
      </c>
      <c r="C19" s="115">
        <f t="shared" si="2"/>
        <v>5349947</v>
      </c>
      <c r="D19" s="109">
        <v>700570</v>
      </c>
      <c r="E19" s="109">
        <v>6050517</v>
      </c>
      <c r="F19" s="109">
        <v>0</v>
      </c>
      <c r="G19" s="109">
        <f t="shared" si="3"/>
        <v>6050517</v>
      </c>
    </row>
    <row r="20" spans="2:7" ht="30" x14ac:dyDescent="0.15">
      <c r="B20" s="53" t="s">
        <v>61</v>
      </c>
      <c r="C20" s="113">
        <f t="shared" si="2"/>
        <v>8763849</v>
      </c>
      <c r="D20" s="114">
        <f>SUM(D17:D19)</f>
        <v>1508940</v>
      </c>
      <c r="E20" s="113">
        <f>SUM(E17:E19)</f>
        <v>10272789</v>
      </c>
      <c r="F20" s="108">
        <f>SUM(F17:F19)</f>
        <v>0</v>
      </c>
      <c r="G20" s="113">
        <f t="shared" si="3"/>
        <v>10272789</v>
      </c>
    </row>
    <row r="21" spans="2:7" ht="30" x14ac:dyDescent="0.15">
      <c r="B21" s="62" t="s">
        <v>59</v>
      </c>
      <c r="C21" s="109">
        <f t="shared" si="2"/>
        <v>3201124</v>
      </c>
      <c r="D21" s="109">
        <v>866273</v>
      </c>
      <c r="E21" s="109">
        <v>4067397</v>
      </c>
      <c r="F21" s="109">
        <v>0</v>
      </c>
      <c r="G21" s="109">
        <f>E21+F21</f>
        <v>4067397</v>
      </c>
    </row>
    <row r="22" spans="2:7" ht="30" x14ac:dyDescent="0.15">
      <c r="B22" s="62" t="s">
        <v>58</v>
      </c>
      <c r="C22" s="109">
        <f t="shared" si="2"/>
        <v>3084511</v>
      </c>
      <c r="D22" s="109">
        <v>762187</v>
      </c>
      <c r="E22" s="109">
        <v>3846698</v>
      </c>
      <c r="F22" s="109">
        <v>0</v>
      </c>
      <c r="G22" s="109">
        <f t="shared" ref="G22:G24" si="4">E22+F22</f>
        <v>3846698</v>
      </c>
    </row>
    <row r="23" spans="2:7" ht="30" x14ac:dyDescent="0.15">
      <c r="B23" s="62" t="s">
        <v>57</v>
      </c>
      <c r="C23" s="109">
        <f t="shared" si="2"/>
        <v>6107762</v>
      </c>
      <c r="D23" s="109">
        <v>722450</v>
      </c>
      <c r="E23" s="109">
        <v>6830212</v>
      </c>
      <c r="F23" s="109">
        <v>0</v>
      </c>
      <c r="G23" s="109">
        <f t="shared" si="4"/>
        <v>6830212</v>
      </c>
    </row>
    <row r="24" spans="2:7" ht="30" x14ac:dyDescent="0.15">
      <c r="B24" s="53" t="s">
        <v>56</v>
      </c>
      <c r="C24" s="113">
        <f t="shared" si="2"/>
        <v>12393397</v>
      </c>
      <c r="D24" s="114">
        <f>SUM(D21:D23)</f>
        <v>2350910</v>
      </c>
      <c r="E24" s="113">
        <f>SUM(E21:E23)</f>
        <v>14744307</v>
      </c>
      <c r="F24" s="108">
        <f>SUM(F21:F23)</f>
        <v>0</v>
      </c>
      <c r="G24" s="113">
        <f t="shared" si="4"/>
        <v>14744307</v>
      </c>
    </row>
    <row r="25" spans="2:7" ht="30" x14ac:dyDescent="0.15">
      <c r="B25" s="81" t="s">
        <v>90</v>
      </c>
      <c r="C25" s="79" t="s">
        <v>113</v>
      </c>
      <c r="D25" s="79" t="s">
        <v>112</v>
      </c>
      <c r="E25" s="25" t="s">
        <v>25</v>
      </c>
      <c r="F25" s="112"/>
      <c r="G25" s="111"/>
    </row>
    <row r="26" spans="2:7" x14ac:dyDescent="0.15">
      <c r="B26" s="57" t="s">
        <v>141</v>
      </c>
      <c r="C26" s="109">
        <v>4026594.3893000004</v>
      </c>
      <c r="D26" s="109">
        <v>4141043</v>
      </c>
      <c r="E26" s="106">
        <f>C26/D26</f>
        <v>0.97236237085681076</v>
      </c>
      <c r="F26" s="105"/>
      <c r="G26" s="48"/>
    </row>
    <row r="27" spans="2:7" x14ac:dyDescent="0.15">
      <c r="B27" s="57" t="s">
        <v>142</v>
      </c>
      <c r="C27" s="109">
        <v>3951073.8</v>
      </c>
      <c r="D27" s="109">
        <f>D26</f>
        <v>4141043</v>
      </c>
      <c r="E27" s="106">
        <f t="shared" ref="E27:E29" si="5">C27/D27</f>
        <v>0.95412527713428719</v>
      </c>
      <c r="F27" s="105"/>
      <c r="G27" s="48"/>
    </row>
    <row r="28" spans="2:7" x14ac:dyDescent="0.15">
      <c r="B28" s="57" t="s">
        <v>143</v>
      </c>
      <c r="C28" s="109">
        <v>3586529.6341273342</v>
      </c>
      <c r="D28" s="109">
        <f t="shared" ref="D28:D29" si="6">D27</f>
        <v>4141043</v>
      </c>
      <c r="E28" s="106">
        <f t="shared" si="5"/>
        <v>0.86609330889037717</v>
      </c>
      <c r="F28" s="105"/>
      <c r="G28" s="48"/>
    </row>
    <row r="29" spans="2:7" x14ac:dyDescent="0.15">
      <c r="B29" s="57">
        <v>2021</v>
      </c>
      <c r="C29" s="110">
        <v>4348324.68</v>
      </c>
      <c r="D29" s="109">
        <f t="shared" si="6"/>
        <v>4141043</v>
      </c>
      <c r="E29" s="106">
        <f t="shared" si="5"/>
        <v>1.0500554280648617</v>
      </c>
      <c r="F29" s="105"/>
      <c r="G29" s="48"/>
    </row>
    <row r="30" spans="2:7" ht="15" x14ac:dyDescent="0.15">
      <c r="B30" s="53" t="s">
        <v>53</v>
      </c>
      <c r="C30" s="108">
        <f>SUM(C26:C29)</f>
        <v>15912522.503427334</v>
      </c>
      <c r="D30" s="107">
        <f>SUM(D26:D29)</f>
        <v>16564172</v>
      </c>
      <c r="E30" s="106">
        <f>C30/D30</f>
        <v>0.9606590962365843</v>
      </c>
      <c r="F30" s="105"/>
      <c r="G30" s="48"/>
    </row>
    <row r="31" spans="2:7" x14ac:dyDescent="0.15">
      <c r="B31" s="57">
        <v>2022</v>
      </c>
      <c r="C31" s="109">
        <v>3342407.97</v>
      </c>
      <c r="D31" s="109">
        <v>4098601</v>
      </c>
      <c r="E31" s="106">
        <f>C31/D31</f>
        <v>0.81549972051439024</v>
      </c>
      <c r="F31" s="30"/>
      <c r="G31" s="30"/>
    </row>
    <row r="32" spans="2:7" x14ac:dyDescent="0.15">
      <c r="B32" s="57">
        <v>2023</v>
      </c>
      <c r="C32" s="109">
        <v>608947.80000000005</v>
      </c>
      <c r="D32" s="109">
        <v>4098601</v>
      </c>
      <c r="E32" s="106">
        <f t="shared" ref="E32:E35" si="7">C32/D32</f>
        <v>0.14857455019407842</v>
      </c>
      <c r="F32" s="30"/>
      <c r="G32" s="30"/>
    </row>
    <row r="33" spans="2:7" x14ac:dyDescent="0.15">
      <c r="B33" s="57">
        <v>2024</v>
      </c>
      <c r="C33" s="109"/>
      <c r="D33" s="109">
        <v>4098601</v>
      </c>
      <c r="E33" s="106">
        <f t="shared" si="7"/>
        <v>0</v>
      </c>
      <c r="F33" s="30"/>
      <c r="G33" s="30"/>
    </row>
    <row r="34" spans="2:7" x14ac:dyDescent="0.15">
      <c r="B34" s="57">
        <v>2025</v>
      </c>
      <c r="C34" s="110"/>
      <c r="D34" s="109">
        <v>4098601</v>
      </c>
      <c r="E34" s="106">
        <f t="shared" si="7"/>
        <v>0</v>
      </c>
      <c r="F34" s="30"/>
      <c r="G34" s="30"/>
    </row>
    <row r="35" spans="2:7" ht="15" x14ac:dyDescent="0.15">
      <c r="B35" s="53" t="s">
        <v>139</v>
      </c>
      <c r="C35" s="108">
        <f>SUM(C31:C34)</f>
        <v>3951355.7700000005</v>
      </c>
      <c r="D35" s="107">
        <f>SUM(D31:D34)</f>
        <v>16394404</v>
      </c>
      <c r="E35" s="106">
        <f t="shared" si="7"/>
        <v>0.24101856767711718</v>
      </c>
      <c r="F35" s="30"/>
      <c r="G35" s="30"/>
    </row>
    <row r="36" spans="2:7" x14ac:dyDescent="0.15">
      <c r="B36" s="30"/>
      <c r="C36" s="30"/>
      <c r="D36" s="30"/>
      <c r="E36" s="30"/>
      <c r="F36" s="30"/>
      <c r="G36" s="30"/>
    </row>
    <row r="37" spans="2:7" ht="30" customHeight="1" x14ac:dyDescent="0.15">
      <c r="B37" s="236" t="s">
        <v>144</v>
      </c>
      <c r="C37" s="236"/>
      <c r="D37" s="236"/>
      <c r="E37" s="236"/>
      <c r="F37" s="236"/>
      <c r="G37" s="236"/>
    </row>
  </sheetData>
  <mergeCells count="2">
    <mergeCell ref="B5:G9"/>
    <mergeCell ref="B37:G37"/>
  </mergeCells>
  <pageMargins left="0.25" right="0.25" top="0.75" bottom="0.75" header="0.3" footer="0.3"/>
  <pageSetup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306B07-403A-8145-BC41-DDB1D6DFA79A}">
  <sheetPr>
    <tabColor theme="7"/>
  </sheetPr>
  <dimension ref="B1:S39"/>
  <sheetViews>
    <sheetView zoomScaleNormal="100" workbookViewId="0">
      <selection activeCell="B5" sqref="C7"/>
    </sheetView>
  </sheetViews>
  <sheetFormatPr baseColWidth="10" defaultColWidth="11.1640625" defaultRowHeight="14" x14ac:dyDescent="0.15"/>
  <cols>
    <col min="1" max="1" width="3.33203125" customWidth="1"/>
  </cols>
  <sheetData>
    <row r="1" spans="2:19" x14ac:dyDescent="0.15">
      <c r="B1" s="27" t="s">
        <v>35</v>
      </c>
      <c r="P1" s="30"/>
      <c r="Q1" s="30"/>
      <c r="R1" s="30"/>
      <c r="S1" s="30"/>
    </row>
    <row r="2" spans="2:19" x14ac:dyDescent="0.15">
      <c r="B2" s="27" t="s">
        <v>145</v>
      </c>
      <c r="P2" s="30"/>
      <c r="Q2" s="30"/>
      <c r="R2" s="30"/>
      <c r="S2" s="30"/>
    </row>
    <row r="3" spans="2:19" ht="15" x14ac:dyDescent="0.2">
      <c r="B3" s="28" t="str">
        <f>'1-NSG'!B3</f>
        <v>Q1 2023</v>
      </c>
      <c r="P3" s="30"/>
      <c r="Q3" s="30"/>
      <c r="R3" s="30"/>
      <c r="S3" s="30"/>
    </row>
    <row r="4" spans="2:19" x14ac:dyDescent="0.15">
      <c r="B4" s="27"/>
      <c r="P4" s="30"/>
      <c r="Q4" s="30"/>
      <c r="R4" s="30"/>
      <c r="S4" s="30"/>
    </row>
    <row r="5" spans="2:19" ht="20" customHeight="1" x14ac:dyDescent="0.15">
      <c r="B5" s="248" t="s">
        <v>146</v>
      </c>
      <c r="C5" s="248"/>
      <c r="D5" s="248"/>
      <c r="E5" s="248"/>
      <c r="F5" s="248"/>
      <c r="G5" s="248"/>
      <c r="H5" s="248"/>
      <c r="I5" s="248"/>
      <c r="J5" s="248"/>
      <c r="K5" s="248"/>
      <c r="P5" s="30"/>
      <c r="Q5" s="30"/>
      <c r="R5" s="30"/>
      <c r="S5" s="30"/>
    </row>
    <row r="6" spans="2:19" ht="20" customHeight="1" x14ac:dyDescent="0.15">
      <c r="B6" s="248"/>
      <c r="C6" s="248"/>
      <c r="D6" s="248"/>
      <c r="E6" s="248"/>
      <c r="F6" s="248"/>
      <c r="G6" s="248"/>
      <c r="H6" s="248"/>
      <c r="I6" s="248"/>
      <c r="J6" s="248"/>
      <c r="K6" s="248"/>
      <c r="P6" s="30"/>
      <c r="Q6" s="30"/>
      <c r="R6" s="30"/>
      <c r="S6" s="30"/>
    </row>
    <row r="7" spans="2:19" ht="20" customHeight="1" x14ac:dyDescent="0.15">
      <c r="B7" s="248"/>
      <c r="C7" s="248"/>
      <c r="D7" s="248"/>
      <c r="E7" s="248"/>
      <c r="F7" s="248"/>
      <c r="G7" s="248"/>
      <c r="H7" s="248"/>
      <c r="I7" s="248"/>
      <c r="J7" s="248"/>
      <c r="K7" s="248"/>
      <c r="P7" s="30"/>
      <c r="Q7" s="30"/>
      <c r="R7" s="30"/>
      <c r="S7" s="30"/>
    </row>
    <row r="8" spans="2:19" ht="28" customHeight="1" x14ac:dyDescent="0.15">
      <c r="B8" s="245" t="s">
        <v>147</v>
      </c>
      <c r="C8" s="246"/>
      <c r="D8" s="246"/>
      <c r="E8" s="246"/>
      <c r="F8" s="246"/>
      <c r="G8" s="246"/>
      <c r="H8" s="246"/>
      <c r="I8" s="246"/>
      <c r="J8" s="246"/>
      <c r="K8" s="247"/>
      <c r="L8" s="29"/>
      <c r="P8" s="30"/>
      <c r="Q8" s="30"/>
      <c r="R8" s="30"/>
    </row>
    <row r="9" spans="2:19" x14ac:dyDescent="0.15">
      <c r="B9" s="104"/>
      <c r="C9" s="104"/>
      <c r="D9" s="104"/>
      <c r="E9" s="104"/>
      <c r="F9" s="104"/>
      <c r="G9" s="104"/>
      <c r="H9" s="104"/>
      <c r="I9" s="104"/>
      <c r="J9" s="104"/>
      <c r="K9" s="104"/>
      <c r="L9" s="29"/>
      <c r="P9" s="30"/>
      <c r="Q9" s="30"/>
      <c r="R9" s="30"/>
    </row>
    <row r="10" spans="2:19" x14ac:dyDescent="0.15">
      <c r="B10" s="43" t="s">
        <v>213</v>
      </c>
      <c r="C10" s="43"/>
      <c r="D10" s="82"/>
      <c r="E10" s="82"/>
      <c r="F10" s="103"/>
      <c r="G10" s="103"/>
      <c r="H10" s="103"/>
      <c r="I10" s="103"/>
      <c r="J10" s="103"/>
      <c r="K10" s="103"/>
      <c r="L10" s="43" t="s">
        <v>214</v>
      </c>
      <c r="M10" s="44"/>
      <c r="N10" s="44"/>
      <c r="O10" s="44"/>
      <c r="P10" s="30"/>
      <c r="Q10" s="30"/>
      <c r="R10" s="30"/>
    </row>
    <row r="11" spans="2:19" x14ac:dyDescent="0.15">
      <c r="B11" s="43"/>
      <c r="C11" s="263">
        <v>2022</v>
      </c>
      <c r="D11" s="264"/>
      <c r="E11" s="263">
        <v>2023</v>
      </c>
      <c r="F11" s="264"/>
      <c r="G11" s="263">
        <v>2024</v>
      </c>
      <c r="H11" s="264"/>
      <c r="I11" s="263">
        <v>2025</v>
      </c>
      <c r="J11" s="264"/>
      <c r="K11" s="30"/>
      <c r="L11" s="103"/>
      <c r="M11" s="103"/>
      <c r="N11" s="44"/>
      <c r="O11" s="44"/>
      <c r="P11" s="44"/>
      <c r="Q11" s="30"/>
      <c r="R11" s="30"/>
      <c r="S11" s="30"/>
    </row>
    <row r="12" spans="2:19" ht="60" x14ac:dyDescent="0.15">
      <c r="B12" s="102" t="s">
        <v>148</v>
      </c>
      <c r="C12" s="79" t="s">
        <v>149</v>
      </c>
      <c r="D12" s="79" t="s">
        <v>150</v>
      </c>
      <c r="E12" s="79" t="s">
        <v>149</v>
      </c>
      <c r="F12" s="79" t="s">
        <v>150</v>
      </c>
      <c r="G12" s="79" t="s">
        <v>149</v>
      </c>
      <c r="H12" s="79" t="s">
        <v>150</v>
      </c>
      <c r="I12" s="79" t="s">
        <v>149</v>
      </c>
      <c r="J12" s="79" t="s">
        <v>150</v>
      </c>
      <c r="K12" s="30"/>
      <c r="L12" s="260" t="s">
        <v>151</v>
      </c>
      <c r="M12" s="261"/>
      <c r="N12" s="261"/>
      <c r="O12" s="262"/>
      <c r="P12" s="81">
        <v>2022</v>
      </c>
      <c r="Q12" s="81">
        <v>2023</v>
      </c>
      <c r="R12" s="81">
        <v>2024</v>
      </c>
      <c r="S12" s="81">
        <v>2025</v>
      </c>
    </row>
    <row r="13" spans="2:19" x14ac:dyDescent="0.15">
      <c r="B13" s="40">
        <v>60002</v>
      </c>
      <c r="C13" s="188">
        <v>0</v>
      </c>
      <c r="D13" s="188">
        <v>0</v>
      </c>
      <c r="E13" s="188">
        <v>0</v>
      </c>
      <c r="F13" s="188">
        <v>0</v>
      </c>
      <c r="G13" s="188"/>
      <c r="H13" s="188"/>
      <c r="I13" s="188"/>
      <c r="J13" s="188"/>
      <c r="K13" s="30"/>
      <c r="L13" s="254" t="s">
        <v>152</v>
      </c>
      <c r="M13" s="255"/>
      <c r="N13" s="255"/>
      <c r="O13" s="256"/>
      <c r="P13" s="188">
        <v>0</v>
      </c>
      <c r="Q13" s="188">
        <v>0</v>
      </c>
      <c r="R13" s="188"/>
      <c r="S13" s="188"/>
    </row>
    <row r="14" spans="2:19" x14ac:dyDescent="0.15">
      <c r="B14" s="40">
        <v>60015</v>
      </c>
      <c r="C14" s="188">
        <v>0</v>
      </c>
      <c r="D14" s="188">
        <v>0</v>
      </c>
      <c r="E14" s="188">
        <v>0</v>
      </c>
      <c r="F14" s="188">
        <v>0</v>
      </c>
      <c r="G14" s="188"/>
      <c r="H14" s="188"/>
      <c r="I14" s="188"/>
      <c r="J14" s="188"/>
      <c r="K14" s="30"/>
      <c r="L14" s="254" t="s">
        <v>153</v>
      </c>
      <c r="M14" s="255"/>
      <c r="N14" s="255"/>
      <c r="O14" s="256"/>
      <c r="P14" s="188">
        <v>0</v>
      </c>
      <c r="Q14" s="188">
        <v>0</v>
      </c>
      <c r="R14" s="188"/>
      <c r="S14" s="188"/>
    </row>
    <row r="15" spans="2:19" x14ac:dyDescent="0.15">
      <c r="B15" s="40">
        <v>60022</v>
      </c>
      <c r="C15" s="188">
        <v>0</v>
      </c>
      <c r="D15" s="188">
        <v>0</v>
      </c>
      <c r="E15" s="188">
        <v>0</v>
      </c>
      <c r="F15" s="188">
        <v>0</v>
      </c>
      <c r="G15" s="188"/>
      <c r="H15" s="188"/>
      <c r="I15" s="188"/>
      <c r="J15" s="188"/>
      <c r="K15" s="30"/>
      <c r="L15" s="254" t="s">
        <v>154</v>
      </c>
      <c r="M15" s="255"/>
      <c r="N15" s="255"/>
      <c r="O15" s="256"/>
      <c r="P15" s="188">
        <v>0</v>
      </c>
      <c r="Q15" s="188">
        <v>0</v>
      </c>
      <c r="R15" s="188"/>
      <c r="S15" s="188"/>
    </row>
    <row r="16" spans="2:19" x14ac:dyDescent="0.15">
      <c r="B16" s="40">
        <v>60030</v>
      </c>
      <c r="C16" s="188">
        <v>0</v>
      </c>
      <c r="D16" s="188">
        <v>0</v>
      </c>
      <c r="E16" s="188">
        <v>0</v>
      </c>
      <c r="F16" s="188">
        <v>0</v>
      </c>
      <c r="G16" s="188"/>
      <c r="H16" s="188"/>
      <c r="I16" s="188"/>
      <c r="J16" s="188"/>
      <c r="K16" s="30"/>
      <c r="L16" s="254" t="s">
        <v>155</v>
      </c>
      <c r="M16" s="255"/>
      <c r="N16" s="255"/>
      <c r="O16" s="256"/>
      <c r="P16" s="188">
        <v>0</v>
      </c>
      <c r="Q16" s="188">
        <v>0</v>
      </c>
      <c r="R16" s="188"/>
      <c r="S16" s="188"/>
    </row>
    <row r="17" spans="2:19" x14ac:dyDescent="0.15">
      <c r="B17" s="40">
        <v>60031</v>
      </c>
      <c r="C17" s="188">
        <v>0</v>
      </c>
      <c r="D17" s="188">
        <v>0</v>
      </c>
      <c r="E17" s="188">
        <v>0</v>
      </c>
      <c r="F17" s="188">
        <v>0</v>
      </c>
      <c r="G17" s="188"/>
      <c r="H17" s="188"/>
      <c r="I17" s="188"/>
      <c r="J17" s="188"/>
      <c r="K17" s="30"/>
      <c r="L17" s="254" t="s">
        <v>156</v>
      </c>
      <c r="M17" s="255"/>
      <c r="N17" s="255"/>
      <c r="O17" s="256"/>
      <c r="P17" s="188">
        <v>0</v>
      </c>
      <c r="Q17" s="188">
        <v>0</v>
      </c>
      <c r="R17" s="188"/>
      <c r="S17" s="188"/>
    </row>
    <row r="18" spans="2:19" x14ac:dyDescent="0.15">
      <c r="B18" s="40">
        <v>60035</v>
      </c>
      <c r="C18" s="189">
        <v>0</v>
      </c>
      <c r="D18" s="188">
        <v>0</v>
      </c>
      <c r="E18" s="189">
        <v>0</v>
      </c>
      <c r="F18" s="188">
        <v>0</v>
      </c>
      <c r="G18" s="189"/>
      <c r="H18" s="188"/>
      <c r="I18" s="189"/>
      <c r="J18" s="188"/>
      <c r="K18" s="30"/>
      <c r="L18" s="254" t="s">
        <v>157</v>
      </c>
      <c r="M18" s="255"/>
      <c r="N18" s="255"/>
      <c r="O18" s="256"/>
      <c r="P18" s="189">
        <v>0</v>
      </c>
      <c r="Q18" s="189">
        <v>0</v>
      </c>
      <c r="R18" s="189"/>
      <c r="S18" s="189"/>
    </row>
    <row r="19" spans="2:19" x14ac:dyDescent="0.15">
      <c r="B19" s="94">
        <v>60037</v>
      </c>
      <c r="C19" s="189">
        <v>209</v>
      </c>
      <c r="D19" s="189">
        <v>209</v>
      </c>
      <c r="E19" s="189">
        <v>0</v>
      </c>
      <c r="F19" s="189">
        <v>0</v>
      </c>
      <c r="G19" s="189"/>
      <c r="H19" s="189"/>
      <c r="I19" s="189"/>
      <c r="J19" s="189"/>
      <c r="K19" s="30"/>
      <c r="L19" s="257" t="s">
        <v>158</v>
      </c>
      <c r="M19" s="258"/>
      <c r="N19" s="258"/>
      <c r="O19" s="259"/>
      <c r="P19" s="189">
        <v>0</v>
      </c>
      <c r="Q19" s="189">
        <v>0</v>
      </c>
      <c r="R19" s="189"/>
      <c r="S19" s="189"/>
    </row>
    <row r="20" spans="2:19" x14ac:dyDescent="0.15">
      <c r="B20" s="94">
        <v>60040</v>
      </c>
      <c r="C20" s="189">
        <v>0</v>
      </c>
      <c r="D20" s="189">
        <v>0</v>
      </c>
      <c r="E20" s="189">
        <v>0</v>
      </c>
      <c r="F20" s="189">
        <v>0</v>
      </c>
      <c r="G20" s="189"/>
      <c r="H20" s="189"/>
      <c r="I20" s="189"/>
      <c r="J20" s="189"/>
      <c r="K20" s="30"/>
      <c r="L20" s="257" t="s">
        <v>159</v>
      </c>
      <c r="M20" s="258"/>
      <c r="N20" s="258"/>
      <c r="O20" s="259"/>
      <c r="P20" s="189">
        <v>0</v>
      </c>
      <c r="Q20" s="189">
        <v>0</v>
      </c>
      <c r="R20" s="189"/>
      <c r="S20" s="189"/>
    </row>
    <row r="21" spans="2:19" x14ac:dyDescent="0.15">
      <c r="B21" s="94">
        <v>60044</v>
      </c>
      <c r="C21" s="189">
        <v>0</v>
      </c>
      <c r="D21" s="189">
        <v>0</v>
      </c>
      <c r="E21" s="189">
        <v>0</v>
      </c>
      <c r="F21" s="189">
        <v>0</v>
      </c>
      <c r="G21" s="189"/>
      <c r="H21" s="189"/>
      <c r="I21" s="189"/>
      <c r="J21" s="189"/>
      <c r="K21" s="30"/>
      <c r="L21" s="103"/>
      <c r="M21" s="103"/>
      <c r="N21" s="44"/>
      <c r="O21" s="44"/>
      <c r="P21" s="30"/>
      <c r="Q21" s="30"/>
      <c r="R21" s="30"/>
      <c r="S21" s="30"/>
    </row>
    <row r="22" spans="2:19" x14ac:dyDescent="0.15">
      <c r="B22" s="94">
        <v>60045</v>
      </c>
      <c r="C22" s="189">
        <v>0</v>
      </c>
      <c r="D22" s="189">
        <v>0</v>
      </c>
      <c r="E22" s="189">
        <v>0</v>
      </c>
      <c r="F22" s="189">
        <v>0</v>
      </c>
      <c r="G22" s="189"/>
      <c r="H22" s="189"/>
      <c r="I22" s="189"/>
      <c r="J22" s="189"/>
      <c r="K22" s="30"/>
      <c r="L22" s="30"/>
      <c r="M22" s="30"/>
      <c r="N22" s="30"/>
      <c r="O22" s="30"/>
      <c r="P22" s="30"/>
      <c r="Q22" s="30"/>
      <c r="R22" s="30"/>
      <c r="S22" s="30"/>
    </row>
    <row r="23" spans="2:19" x14ac:dyDescent="0.15">
      <c r="B23" s="94">
        <v>60046</v>
      </c>
      <c r="C23" s="189">
        <v>0</v>
      </c>
      <c r="D23" s="189">
        <v>0</v>
      </c>
      <c r="E23" s="189">
        <v>0</v>
      </c>
      <c r="F23" s="189">
        <v>0</v>
      </c>
      <c r="G23" s="189"/>
      <c r="H23" s="189"/>
      <c r="I23" s="189"/>
      <c r="J23" s="189"/>
      <c r="K23" s="30"/>
      <c r="L23" s="30"/>
      <c r="M23" s="30"/>
      <c r="N23" s="30"/>
      <c r="O23" s="30"/>
      <c r="P23" s="30"/>
      <c r="Q23" s="30"/>
      <c r="R23" s="30"/>
      <c r="S23" s="30"/>
    </row>
    <row r="24" spans="2:19" x14ac:dyDescent="0.15">
      <c r="B24" s="94">
        <v>60047</v>
      </c>
      <c r="C24" s="189">
        <v>0</v>
      </c>
      <c r="D24" s="189">
        <v>0</v>
      </c>
      <c r="E24" s="189">
        <v>0</v>
      </c>
      <c r="F24" s="189">
        <v>0</v>
      </c>
      <c r="G24" s="189"/>
      <c r="H24" s="189"/>
      <c r="I24" s="189"/>
      <c r="J24" s="189"/>
      <c r="K24" s="30"/>
      <c r="L24" s="30"/>
      <c r="M24" s="30"/>
      <c r="N24" s="30"/>
      <c r="O24" s="30"/>
      <c r="P24" s="30"/>
      <c r="Q24" s="30"/>
      <c r="R24" s="30"/>
      <c r="S24" s="30"/>
    </row>
    <row r="25" spans="2:19" x14ac:dyDescent="0.15">
      <c r="B25" s="94">
        <v>60048</v>
      </c>
      <c r="C25" s="189">
        <v>0</v>
      </c>
      <c r="D25" s="189">
        <v>0</v>
      </c>
      <c r="E25" s="189">
        <v>0</v>
      </c>
      <c r="F25" s="189">
        <v>0</v>
      </c>
      <c r="G25" s="189"/>
      <c r="H25" s="189"/>
      <c r="I25" s="189"/>
      <c r="J25" s="189"/>
      <c r="K25" s="30"/>
      <c r="L25" s="30"/>
      <c r="M25" s="30"/>
      <c r="N25" s="30"/>
      <c r="O25" s="30"/>
      <c r="P25" s="30"/>
      <c r="Q25" s="30"/>
      <c r="R25" s="30"/>
      <c r="S25" s="30"/>
    </row>
    <row r="26" spans="2:19" x14ac:dyDescent="0.15">
      <c r="B26" s="94">
        <v>60060</v>
      </c>
      <c r="C26" s="189">
        <v>0</v>
      </c>
      <c r="D26" s="189">
        <v>0</v>
      </c>
      <c r="E26" s="189">
        <v>0</v>
      </c>
      <c r="F26" s="189">
        <v>0</v>
      </c>
      <c r="G26" s="189"/>
      <c r="H26" s="189"/>
      <c r="I26" s="189"/>
      <c r="J26" s="189"/>
      <c r="K26" s="30"/>
      <c r="L26" s="30"/>
      <c r="M26" s="30"/>
      <c r="N26" s="30"/>
      <c r="O26" s="30"/>
      <c r="P26" s="30"/>
      <c r="Q26" s="30"/>
      <c r="R26" s="30"/>
      <c r="S26" s="30"/>
    </row>
    <row r="27" spans="2:19" x14ac:dyDescent="0.15">
      <c r="B27" s="94">
        <v>60061</v>
      </c>
      <c r="C27" s="189">
        <v>0</v>
      </c>
      <c r="D27" s="189">
        <v>0</v>
      </c>
      <c r="E27" s="189">
        <v>0</v>
      </c>
      <c r="F27" s="189">
        <v>0</v>
      </c>
      <c r="G27" s="189"/>
      <c r="H27" s="189"/>
      <c r="I27" s="189"/>
      <c r="J27" s="189"/>
      <c r="K27" s="30"/>
      <c r="L27" s="30"/>
      <c r="M27" s="30"/>
      <c r="N27" s="30"/>
      <c r="O27" s="30"/>
      <c r="P27" s="30"/>
      <c r="Q27" s="30"/>
      <c r="R27" s="30"/>
      <c r="S27" s="30"/>
    </row>
    <row r="28" spans="2:19" x14ac:dyDescent="0.15">
      <c r="B28" s="94">
        <v>60062</v>
      </c>
      <c r="C28" s="189">
        <v>0</v>
      </c>
      <c r="D28" s="189">
        <v>0</v>
      </c>
      <c r="E28" s="189">
        <v>0</v>
      </c>
      <c r="F28" s="189">
        <v>0</v>
      </c>
      <c r="G28" s="189"/>
      <c r="H28" s="189"/>
      <c r="I28" s="189"/>
      <c r="J28" s="189"/>
      <c r="K28" s="30"/>
      <c r="L28" s="30"/>
      <c r="M28" s="30"/>
      <c r="N28" s="30"/>
      <c r="O28" s="30"/>
      <c r="P28" s="30"/>
      <c r="Q28" s="30"/>
      <c r="R28" s="30"/>
      <c r="S28" s="30"/>
    </row>
    <row r="29" spans="2:19" x14ac:dyDescent="0.15">
      <c r="B29" s="94">
        <v>60064</v>
      </c>
      <c r="C29" s="189">
        <v>11</v>
      </c>
      <c r="D29" s="189">
        <v>58</v>
      </c>
      <c r="E29" s="189">
        <v>0</v>
      </c>
      <c r="F29" s="189">
        <v>0</v>
      </c>
      <c r="G29" s="189"/>
      <c r="H29" s="189"/>
      <c r="I29" s="189"/>
      <c r="J29" s="189"/>
      <c r="K29" s="30"/>
      <c r="L29" s="30"/>
      <c r="M29" s="30"/>
      <c r="N29" s="30"/>
      <c r="O29" s="30"/>
      <c r="P29" s="30"/>
      <c r="Q29" s="30"/>
      <c r="R29" s="30"/>
      <c r="S29" s="30"/>
    </row>
    <row r="30" spans="2:19" x14ac:dyDescent="0.15">
      <c r="B30" s="94">
        <v>60069</v>
      </c>
      <c r="C30" s="189">
        <v>0</v>
      </c>
      <c r="D30" s="189">
        <v>0</v>
      </c>
      <c r="E30" s="189">
        <v>23</v>
      </c>
      <c r="F30" s="189">
        <v>2</v>
      </c>
      <c r="G30" s="189"/>
      <c r="H30" s="189"/>
      <c r="I30" s="189"/>
      <c r="J30" s="189"/>
      <c r="K30" s="30"/>
      <c r="L30" s="30"/>
      <c r="M30" s="30"/>
      <c r="N30" s="30"/>
      <c r="O30" s="30"/>
      <c r="P30" s="30"/>
      <c r="Q30" s="30"/>
      <c r="R30" s="30"/>
      <c r="S30" s="30"/>
    </row>
    <row r="31" spans="2:19" x14ac:dyDescent="0.15">
      <c r="B31" s="94">
        <v>60075</v>
      </c>
      <c r="C31" s="189">
        <v>0</v>
      </c>
      <c r="D31" s="189">
        <v>0</v>
      </c>
      <c r="E31" s="189">
        <v>0</v>
      </c>
      <c r="F31" s="189">
        <v>0</v>
      </c>
      <c r="G31" s="189"/>
      <c r="H31" s="189"/>
      <c r="I31" s="189"/>
      <c r="J31" s="189"/>
      <c r="K31" s="30"/>
      <c r="L31" s="30"/>
      <c r="M31" s="30"/>
      <c r="N31" s="30"/>
      <c r="O31" s="30"/>
      <c r="P31" s="30"/>
      <c r="Q31" s="30"/>
      <c r="R31" s="30"/>
      <c r="S31" s="30"/>
    </row>
    <row r="32" spans="2:19" x14ac:dyDescent="0.15">
      <c r="B32" s="94">
        <v>60079</v>
      </c>
      <c r="C32" s="189">
        <v>0</v>
      </c>
      <c r="D32" s="189">
        <v>0</v>
      </c>
      <c r="E32" s="189">
        <v>0</v>
      </c>
      <c r="F32" s="189">
        <v>0</v>
      </c>
      <c r="G32" s="189"/>
      <c r="H32" s="189"/>
      <c r="I32" s="189"/>
      <c r="J32" s="189"/>
      <c r="K32" s="30"/>
      <c r="L32" s="30"/>
      <c r="M32" s="30"/>
      <c r="N32" s="30"/>
      <c r="O32" s="30"/>
      <c r="P32" s="30"/>
      <c r="Q32" s="30"/>
      <c r="R32" s="30"/>
      <c r="S32" s="30"/>
    </row>
    <row r="33" spans="2:19" x14ac:dyDescent="0.15">
      <c r="B33" s="94">
        <v>60083</v>
      </c>
      <c r="C33" s="189">
        <v>0</v>
      </c>
      <c r="D33" s="189">
        <v>0</v>
      </c>
      <c r="E33" s="189">
        <v>0</v>
      </c>
      <c r="F33" s="189">
        <v>0</v>
      </c>
      <c r="G33" s="189"/>
      <c r="H33" s="189"/>
      <c r="I33" s="189"/>
      <c r="J33" s="189"/>
      <c r="K33" s="30"/>
      <c r="L33" s="30"/>
      <c r="M33" s="30"/>
      <c r="N33" s="30"/>
      <c r="O33" s="30"/>
      <c r="P33" s="30"/>
      <c r="Q33" s="30"/>
      <c r="R33" s="30"/>
      <c r="S33" s="30"/>
    </row>
    <row r="34" spans="2:19" x14ac:dyDescent="0.15">
      <c r="B34" s="94">
        <v>60085</v>
      </c>
      <c r="C34" s="189">
        <v>54</v>
      </c>
      <c r="D34" s="189">
        <v>926</v>
      </c>
      <c r="E34" s="189">
        <v>6</v>
      </c>
      <c r="F34" s="189">
        <v>1</v>
      </c>
      <c r="G34" s="189"/>
      <c r="H34" s="189"/>
      <c r="I34" s="189"/>
      <c r="J34" s="189"/>
      <c r="K34" s="30"/>
      <c r="L34" s="30"/>
      <c r="M34" s="30"/>
      <c r="N34" s="30"/>
      <c r="O34" s="30"/>
      <c r="P34" s="30"/>
      <c r="Q34" s="30"/>
      <c r="R34" s="30"/>
      <c r="S34" s="30"/>
    </row>
    <row r="35" spans="2:19" x14ac:dyDescent="0.15">
      <c r="B35" s="94">
        <v>60087</v>
      </c>
      <c r="C35" s="189">
        <v>26</v>
      </c>
      <c r="D35" s="189">
        <v>961</v>
      </c>
      <c r="E35" s="189">
        <v>0</v>
      </c>
      <c r="F35" s="189">
        <v>0</v>
      </c>
      <c r="G35" s="189"/>
      <c r="H35" s="189"/>
      <c r="I35" s="189"/>
      <c r="J35" s="189"/>
      <c r="K35" s="30"/>
      <c r="L35" s="30"/>
      <c r="M35" s="30"/>
      <c r="N35" s="30"/>
      <c r="O35" s="30"/>
      <c r="P35" s="30"/>
      <c r="Q35" s="30"/>
      <c r="R35" s="30"/>
      <c r="S35" s="30"/>
    </row>
    <row r="36" spans="2:19" x14ac:dyDescent="0.15">
      <c r="B36" s="94">
        <v>60089</v>
      </c>
      <c r="C36" s="189">
        <v>0</v>
      </c>
      <c r="D36" s="189">
        <v>0</v>
      </c>
      <c r="E36" s="189">
        <v>20</v>
      </c>
      <c r="F36" s="189">
        <v>1</v>
      </c>
      <c r="G36" s="189"/>
      <c r="H36" s="189"/>
      <c r="I36" s="189"/>
      <c r="J36" s="189"/>
      <c r="K36" s="30"/>
      <c r="L36" s="30"/>
      <c r="M36" s="30"/>
      <c r="N36" s="30"/>
      <c r="O36" s="30"/>
      <c r="P36" s="30"/>
      <c r="Q36" s="30"/>
      <c r="R36" s="30"/>
      <c r="S36" s="30"/>
    </row>
    <row r="37" spans="2:19" x14ac:dyDescent="0.15">
      <c r="B37" s="94">
        <v>60093</v>
      </c>
      <c r="C37" s="189">
        <v>0</v>
      </c>
      <c r="D37" s="189">
        <v>0</v>
      </c>
      <c r="E37" s="189">
        <v>0</v>
      </c>
      <c r="F37" s="189">
        <v>0</v>
      </c>
      <c r="G37" s="189"/>
      <c r="H37" s="189"/>
      <c r="I37" s="189"/>
      <c r="J37" s="189"/>
      <c r="K37" s="30"/>
      <c r="L37" s="30"/>
      <c r="M37" s="30"/>
      <c r="N37" s="30"/>
      <c r="O37" s="30"/>
      <c r="P37" s="30"/>
      <c r="Q37" s="30"/>
      <c r="R37" s="30"/>
      <c r="S37" s="30"/>
    </row>
    <row r="38" spans="2:19" x14ac:dyDescent="0.15">
      <c r="B38" s="94">
        <v>60096</v>
      </c>
      <c r="C38" s="189">
        <v>0</v>
      </c>
      <c r="D38" s="189">
        <v>0</v>
      </c>
      <c r="E38" s="189">
        <v>0</v>
      </c>
      <c r="F38" s="189">
        <v>0</v>
      </c>
      <c r="G38" s="189"/>
      <c r="H38" s="189"/>
      <c r="I38" s="189"/>
      <c r="J38" s="189"/>
      <c r="K38" s="30"/>
      <c r="L38" s="30"/>
      <c r="M38" s="30"/>
      <c r="N38" s="30"/>
      <c r="O38" s="30"/>
      <c r="P38" s="30"/>
      <c r="Q38" s="30"/>
      <c r="R38" s="30"/>
      <c r="S38" s="30"/>
    </row>
    <row r="39" spans="2:19" x14ac:dyDescent="0.15">
      <c r="B39" s="94">
        <v>60099</v>
      </c>
      <c r="C39" s="189">
        <v>7</v>
      </c>
      <c r="D39" s="189">
        <v>53</v>
      </c>
      <c r="E39" s="189">
        <v>0</v>
      </c>
      <c r="F39" s="189">
        <v>0</v>
      </c>
      <c r="G39" s="189"/>
      <c r="H39" s="189"/>
      <c r="I39" s="189"/>
      <c r="J39" s="189"/>
    </row>
  </sheetData>
  <mergeCells count="15">
    <mergeCell ref="B5:K7"/>
    <mergeCell ref="B8:K8"/>
    <mergeCell ref="C11:D11"/>
    <mergeCell ref="E11:F11"/>
    <mergeCell ref="G11:H11"/>
    <mergeCell ref="I11:J11"/>
    <mergeCell ref="L18:O18"/>
    <mergeCell ref="L19:O19"/>
    <mergeCell ref="L20:O20"/>
    <mergeCell ref="L12:O12"/>
    <mergeCell ref="L13:O13"/>
    <mergeCell ref="L14:O14"/>
    <mergeCell ref="L15:O15"/>
    <mergeCell ref="L16:O16"/>
    <mergeCell ref="L17:O17"/>
  </mergeCells>
  <pageMargins left="0.7" right="0.7" top="0.75" bottom="0.75" header="0.3" footer="0.3"/>
  <pageSetup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24F75-EFD5-4AED-A32E-14A167C02C3E}">
  <sheetPr>
    <tabColor theme="7"/>
    <pageSetUpPr fitToPage="1"/>
  </sheetPr>
  <dimension ref="B1:AA80"/>
  <sheetViews>
    <sheetView zoomScaleNormal="100" zoomScaleSheetLayoutView="100" workbookViewId="0">
      <selection activeCell="B5" sqref="B5:K7"/>
    </sheetView>
  </sheetViews>
  <sheetFormatPr baseColWidth="10" defaultColWidth="11.1640625" defaultRowHeight="14" x14ac:dyDescent="0.15"/>
  <cols>
    <col min="1" max="1" width="3.33203125" customWidth="1"/>
    <col min="2" max="2" width="52" customWidth="1"/>
    <col min="3" max="12" width="15.6640625" customWidth="1"/>
    <col min="13" max="22" width="15.6640625" hidden="1" customWidth="1"/>
  </cols>
  <sheetData>
    <row r="1" spans="2:27" x14ac:dyDescent="0.15">
      <c r="B1" s="27" t="s">
        <v>35</v>
      </c>
      <c r="P1" s="30"/>
      <c r="Q1" s="30"/>
    </row>
    <row r="2" spans="2:27" x14ac:dyDescent="0.15">
      <c r="B2" s="27" t="s">
        <v>161</v>
      </c>
      <c r="P2" s="30"/>
      <c r="Q2" s="30"/>
    </row>
    <row r="3" spans="2:27" ht="15" x14ac:dyDescent="0.2">
      <c r="B3" s="28" t="str">
        <f>RIGHT('1-NSG'!B3, 4)</f>
        <v>2023</v>
      </c>
      <c r="P3" s="30"/>
      <c r="Q3" s="30"/>
    </row>
    <row r="4" spans="2:27" x14ac:dyDescent="0.15">
      <c r="B4" s="27"/>
      <c r="P4" s="30"/>
      <c r="Q4" s="30"/>
    </row>
    <row r="5" spans="2:27" ht="20" customHeight="1" x14ac:dyDescent="0.15">
      <c r="B5" s="248" t="s">
        <v>162</v>
      </c>
      <c r="C5" s="248"/>
      <c r="D5" s="248"/>
      <c r="E5" s="248"/>
      <c r="F5" s="248"/>
      <c r="G5" s="248"/>
      <c r="H5" s="248"/>
      <c r="I5" s="248"/>
      <c r="J5" s="248"/>
      <c r="K5" s="248"/>
      <c r="P5" s="30"/>
      <c r="Q5" s="30"/>
    </row>
    <row r="6" spans="2:27" ht="20" customHeight="1" x14ac:dyDescent="0.15">
      <c r="B6" s="248"/>
      <c r="C6" s="248"/>
      <c r="D6" s="248"/>
      <c r="E6" s="248"/>
      <c r="F6" s="248"/>
      <c r="G6" s="248"/>
      <c r="H6" s="248"/>
      <c r="I6" s="248"/>
      <c r="J6" s="248"/>
      <c r="K6" s="248"/>
      <c r="P6" s="30"/>
      <c r="Q6" s="30"/>
    </row>
    <row r="7" spans="2:27" ht="20" customHeight="1" x14ac:dyDescent="0.15">
      <c r="B7" s="248"/>
      <c r="C7" s="248"/>
      <c r="D7" s="248"/>
      <c r="E7" s="248"/>
      <c r="F7" s="248"/>
      <c r="G7" s="248"/>
      <c r="H7" s="248"/>
      <c r="I7" s="248"/>
      <c r="J7" s="248"/>
      <c r="K7" s="248"/>
      <c r="P7" s="30"/>
      <c r="Q7" s="30"/>
    </row>
    <row r="8" spans="2:27" ht="28" customHeight="1" x14ac:dyDescent="0.15">
      <c r="B8" s="245" t="s">
        <v>147</v>
      </c>
      <c r="C8" s="246"/>
      <c r="D8" s="246"/>
      <c r="E8" s="246"/>
      <c r="F8" s="246"/>
      <c r="G8" s="246"/>
      <c r="H8" s="246"/>
      <c r="I8" s="246"/>
      <c r="J8" s="246"/>
      <c r="K8" s="247"/>
      <c r="L8" s="29"/>
      <c r="P8" s="30"/>
      <c r="Q8" s="30"/>
    </row>
    <row r="9" spans="2:27" x14ac:dyDescent="0.15">
      <c r="B9" s="104"/>
      <c r="C9" s="104"/>
      <c r="D9" s="104"/>
      <c r="E9" s="104"/>
      <c r="F9" s="104"/>
      <c r="G9" s="104"/>
      <c r="H9" s="104"/>
      <c r="I9" s="104"/>
      <c r="J9" s="104"/>
      <c r="K9" s="104"/>
      <c r="L9" s="29"/>
      <c r="P9" s="30"/>
      <c r="Q9" s="30"/>
    </row>
    <row r="10" spans="2:27" x14ac:dyDescent="0.15">
      <c r="B10" s="43" t="s">
        <v>203</v>
      </c>
      <c r="C10" s="43"/>
      <c r="D10" s="82"/>
      <c r="E10" s="82"/>
      <c r="F10" s="103"/>
      <c r="G10" s="103"/>
      <c r="H10" s="103"/>
      <c r="I10" s="103"/>
      <c r="J10" s="103"/>
      <c r="K10" s="103"/>
      <c r="L10" s="196"/>
      <c r="M10" s="1"/>
      <c r="N10" s="1"/>
      <c r="O10" s="1"/>
      <c r="P10" s="197"/>
      <c r="Q10" s="197"/>
    </row>
    <row r="11" spans="2:27" x14ac:dyDescent="0.15">
      <c r="B11" s="43"/>
      <c r="C11" s="263">
        <v>2022</v>
      </c>
      <c r="D11" s="265"/>
      <c r="E11" s="265"/>
      <c r="F11" s="265"/>
      <c r="G11" s="264"/>
      <c r="H11" s="263">
        <v>2023</v>
      </c>
      <c r="I11" s="265"/>
      <c r="J11" s="265"/>
      <c r="K11" s="265"/>
      <c r="L11" s="264"/>
      <c r="M11" s="263">
        <v>2024</v>
      </c>
      <c r="N11" s="265"/>
      <c r="O11" s="265"/>
      <c r="P11" s="265"/>
      <c r="Q11" s="264"/>
      <c r="R11" s="263">
        <v>2025</v>
      </c>
      <c r="S11" s="265"/>
      <c r="T11" s="265"/>
      <c r="U11" s="265"/>
      <c r="V11" s="264"/>
      <c r="W11" s="1"/>
      <c r="X11" s="197"/>
      <c r="Y11" s="197"/>
      <c r="Z11" s="197"/>
      <c r="AA11" s="197"/>
    </row>
    <row r="12" spans="2:27" ht="60" x14ac:dyDescent="0.15">
      <c r="B12" s="102" t="s">
        <v>148</v>
      </c>
      <c r="C12" s="79" t="s">
        <v>163</v>
      </c>
      <c r="D12" s="79" t="s">
        <v>164</v>
      </c>
      <c r="E12" s="79" t="s">
        <v>165</v>
      </c>
      <c r="F12" s="79" t="s">
        <v>166</v>
      </c>
      <c r="G12" s="79" t="s">
        <v>167</v>
      </c>
      <c r="H12" s="79" t="s">
        <v>163</v>
      </c>
      <c r="I12" s="79" t="s">
        <v>164</v>
      </c>
      <c r="J12" s="79" t="s">
        <v>165</v>
      </c>
      <c r="K12" s="79" t="s">
        <v>166</v>
      </c>
      <c r="L12" s="79" t="s">
        <v>167</v>
      </c>
      <c r="M12" s="79" t="s">
        <v>163</v>
      </c>
      <c r="N12" s="79" t="s">
        <v>164</v>
      </c>
      <c r="O12" s="79" t="s">
        <v>165</v>
      </c>
      <c r="P12" s="79" t="s">
        <v>166</v>
      </c>
      <c r="Q12" s="79" t="s">
        <v>167</v>
      </c>
      <c r="R12" s="79" t="s">
        <v>163</v>
      </c>
      <c r="S12" s="79" t="s">
        <v>164</v>
      </c>
      <c r="T12" s="79" t="s">
        <v>165</v>
      </c>
      <c r="U12" s="79" t="s">
        <v>166</v>
      </c>
      <c r="V12" s="79" t="s">
        <v>167</v>
      </c>
      <c r="W12" s="198"/>
      <c r="X12" s="198"/>
      <c r="Y12" s="198"/>
      <c r="Z12" s="198"/>
      <c r="AA12" s="197"/>
    </row>
    <row r="13" spans="2:27" x14ac:dyDescent="0.15">
      <c r="B13" s="40">
        <v>60002</v>
      </c>
      <c r="C13" s="188">
        <v>8</v>
      </c>
      <c r="D13" s="188">
        <v>0</v>
      </c>
      <c r="E13" s="188">
        <v>4</v>
      </c>
      <c r="F13" s="188">
        <v>4</v>
      </c>
      <c r="G13" s="188">
        <v>0</v>
      </c>
      <c r="H13" s="188"/>
      <c r="I13" s="188"/>
      <c r="J13" s="188"/>
      <c r="K13" s="188"/>
      <c r="L13" s="188"/>
      <c r="M13" s="188"/>
      <c r="N13" s="188"/>
      <c r="O13" s="188"/>
      <c r="P13" s="188"/>
      <c r="Q13" s="188"/>
      <c r="R13" s="188"/>
      <c r="S13" s="188"/>
      <c r="T13" s="188"/>
      <c r="U13" s="188"/>
      <c r="V13" s="188"/>
      <c r="W13" s="199"/>
      <c r="X13" s="199"/>
      <c r="Y13" s="199"/>
      <c r="Z13" s="199"/>
      <c r="AA13" s="197"/>
    </row>
    <row r="14" spans="2:27" x14ac:dyDescent="0.15">
      <c r="B14" s="40">
        <v>60015</v>
      </c>
      <c r="C14" s="188">
        <v>48</v>
      </c>
      <c r="D14" s="188">
        <v>0</v>
      </c>
      <c r="E14" s="188">
        <v>77</v>
      </c>
      <c r="F14" s="188">
        <v>77</v>
      </c>
      <c r="G14" s="188">
        <v>0</v>
      </c>
      <c r="H14" s="188"/>
      <c r="I14" s="188"/>
      <c r="J14" s="188"/>
      <c r="K14" s="188"/>
      <c r="L14" s="188"/>
      <c r="M14" s="188"/>
      <c r="N14" s="188"/>
      <c r="O14" s="188"/>
      <c r="P14" s="188"/>
      <c r="Q14" s="188"/>
      <c r="R14" s="188"/>
      <c r="S14" s="188"/>
      <c r="T14" s="188"/>
      <c r="U14" s="188"/>
      <c r="V14" s="188"/>
      <c r="W14" s="199"/>
      <c r="X14" s="199"/>
      <c r="Y14" s="199"/>
      <c r="Z14" s="199"/>
      <c r="AA14" s="197"/>
    </row>
    <row r="15" spans="2:27" x14ac:dyDescent="0.15">
      <c r="B15" s="40">
        <v>60022</v>
      </c>
      <c r="C15" s="188">
        <v>4</v>
      </c>
      <c r="D15" s="188">
        <v>0</v>
      </c>
      <c r="E15" s="188">
        <v>26</v>
      </c>
      <c r="F15" s="188">
        <v>26</v>
      </c>
      <c r="G15" s="188">
        <v>0</v>
      </c>
      <c r="H15" s="188"/>
      <c r="I15" s="188"/>
      <c r="J15" s="188"/>
      <c r="K15" s="188"/>
      <c r="L15" s="188"/>
      <c r="M15" s="188"/>
      <c r="N15" s="188"/>
      <c r="O15" s="188"/>
      <c r="P15" s="188"/>
      <c r="Q15" s="188"/>
      <c r="R15" s="188"/>
      <c r="S15" s="188"/>
      <c r="T15" s="188"/>
      <c r="U15" s="188"/>
      <c r="V15" s="188"/>
      <c r="W15" s="199"/>
      <c r="X15" s="199"/>
      <c r="Y15" s="199"/>
      <c r="Z15" s="199"/>
      <c r="AA15" s="197"/>
    </row>
    <row r="16" spans="2:27" x14ac:dyDescent="0.15">
      <c r="B16" s="40">
        <v>60030</v>
      </c>
      <c r="C16" s="188">
        <v>74</v>
      </c>
      <c r="D16" s="188">
        <v>0</v>
      </c>
      <c r="E16" s="188">
        <v>40</v>
      </c>
      <c r="F16" s="188">
        <v>40</v>
      </c>
      <c r="G16" s="188">
        <v>0</v>
      </c>
      <c r="H16" s="188"/>
      <c r="I16" s="188"/>
      <c r="J16" s="188"/>
      <c r="K16" s="188"/>
      <c r="L16" s="188"/>
      <c r="M16" s="188"/>
      <c r="N16" s="188"/>
      <c r="O16" s="188"/>
      <c r="P16" s="188"/>
      <c r="Q16" s="188"/>
      <c r="R16" s="188"/>
      <c r="S16" s="188"/>
      <c r="T16" s="188"/>
      <c r="U16" s="188"/>
      <c r="V16" s="188"/>
      <c r="W16" s="199"/>
      <c r="X16" s="199"/>
      <c r="Y16" s="199"/>
      <c r="Z16" s="199"/>
      <c r="AA16" s="197"/>
    </row>
    <row r="17" spans="2:27" x14ac:dyDescent="0.15">
      <c r="B17" s="40">
        <v>60031</v>
      </c>
      <c r="C17" s="188">
        <v>653</v>
      </c>
      <c r="D17" s="188">
        <v>0</v>
      </c>
      <c r="E17" s="188">
        <v>57</v>
      </c>
      <c r="F17" s="188">
        <v>57</v>
      </c>
      <c r="G17" s="188">
        <v>0</v>
      </c>
      <c r="H17" s="188"/>
      <c r="I17" s="188"/>
      <c r="J17" s="188"/>
      <c r="K17" s="188"/>
      <c r="L17" s="188"/>
      <c r="M17" s="188"/>
      <c r="N17" s="188"/>
      <c r="O17" s="188"/>
      <c r="P17" s="188"/>
      <c r="Q17" s="188"/>
      <c r="R17" s="188"/>
      <c r="S17" s="188"/>
      <c r="T17" s="188"/>
      <c r="U17" s="188"/>
      <c r="V17" s="188"/>
      <c r="W17" s="199"/>
      <c r="X17" s="199"/>
      <c r="Y17" s="199"/>
      <c r="Z17" s="199"/>
      <c r="AA17" s="197"/>
    </row>
    <row r="18" spans="2:27" x14ac:dyDescent="0.15">
      <c r="B18" s="40">
        <v>60035</v>
      </c>
      <c r="C18" s="189">
        <v>53</v>
      </c>
      <c r="D18" s="189">
        <v>1</v>
      </c>
      <c r="E18" s="189">
        <v>89</v>
      </c>
      <c r="F18" s="189">
        <v>89</v>
      </c>
      <c r="G18" s="188">
        <v>1</v>
      </c>
      <c r="H18" s="189"/>
      <c r="I18" s="189"/>
      <c r="J18" s="189"/>
      <c r="K18" s="189"/>
      <c r="L18" s="188"/>
      <c r="M18" s="189"/>
      <c r="N18" s="189"/>
      <c r="O18" s="189"/>
      <c r="P18" s="189"/>
      <c r="Q18" s="188"/>
      <c r="R18" s="189"/>
      <c r="S18" s="189"/>
      <c r="T18" s="189"/>
      <c r="U18" s="189"/>
      <c r="V18" s="188"/>
      <c r="W18" s="200"/>
      <c r="X18" s="200"/>
      <c r="Y18" s="200"/>
      <c r="Z18" s="200"/>
      <c r="AA18" s="197"/>
    </row>
    <row r="19" spans="2:27" x14ac:dyDescent="0.15">
      <c r="B19" s="94">
        <v>60037</v>
      </c>
      <c r="C19" s="189">
        <v>209</v>
      </c>
      <c r="D19" s="189">
        <v>1</v>
      </c>
      <c r="E19" s="189">
        <v>179</v>
      </c>
      <c r="F19" s="189">
        <v>179</v>
      </c>
      <c r="G19" s="189">
        <v>0</v>
      </c>
      <c r="H19" s="189"/>
      <c r="I19" s="189"/>
      <c r="J19" s="189"/>
      <c r="K19" s="189"/>
      <c r="L19" s="189"/>
      <c r="M19" s="189"/>
      <c r="N19" s="189"/>
      <c r="O19" s="189"/>
      <c r="P19" s="189"/>
      <c r="Q19" s="189"/>
      <c r="R19" s="189"/>
      <c r="S19" s="189"/>
      <c r="T19" s="189"/>
      <c r="U19" s="189"/>
      <c r="V19" s="189"/>
      <c r="W19" s="200"/>
      <c r="X19" s="200"/>
      <c r="Y19" s="200"/>
      <c r="Z19" s="200"/>
      <c r="AA19" s="197"/>
    </row>
    <row r="20" spans="2:27" x14ac:dyDescent="0.15">
      <c r="B20" s="94">
        <v>60040</v>
      </c>
      <c r="C20" s="189">
        <v>10</v>
      </c>
      <c r="D20" s="189">
        <v>0</v>
      </c>
      <c r="E20" s="189">
        <v>0</v>
      </c>
      <c r="F20" s="189">
        <v>0</v>
      </c>
      <c r="G20" s="189">
        <v>0</v>
      </c>
      <c r="H20" s="189"/>
      <c r="I20" s="189"/>
      <c r="J20" s="189"/>
      <c r="K20" s="189"/>
      <c r="L20" s="189"/>
      <c r="M20" s="189"/>
      <c r="N20" s="189"/>
      <c r="O20" s="189"/>
      <c r="P20" s="189"/>
      <c r="Q20" s="189"/>
      <c r="R20" s="189"/>
      <c r="S20" s="189"/>
      <c r="T20" s="189"/>
      <c r="U20" s="189"/>
      <c r="V20" s="189"/>
      <c r="W20" s="200"/>
      <c r="X20" s="200"/>
      <c r="Y20" s="200"/>
      <c r="Z20" s="200"/>
      <c r="AA20" s="197"/>
    </row>
    <row r="21" spans="2:27" x14ac:dyDescent="0.15">
      <c r="B21" s="94">
        <v>60044</v>
      </c>
      <c r="C21" s="189">
        <v>19</v>
      </c>
      <c r="D21" s="189">
        <v>0</v>
      </c>
      <c r="E21" s="189">
        <v>21</v>
      </c>
      <c r="F21" s="189">
        <v>21</v>
      </c>
      <c r="G21" s="189">
        <v>0</v>
      </c>
      <c r="H21" s="189"/>
      <c r="I21" s="189"/>
      <c r="J21" s="189"/>
      <c r="K21" s="189"/>
      <c r="L21" s="189"/>
      <c r="M21" s="189"/>
      <c r="N21" s="189"/>
      <c r="O21" s="189"/>
      <c r="P21" s="189"/>
      <c r="Q21" s="189"/>
      <c r="R21" s="189"/>
      <c r="S21" s="189"/>
      <c r="T21" s="189"/>
      <c r="U21" s="189"/>
      <c r="V21" s="189"/>
      <c r="W21" s="197"/>
      <c r="X21" s="197"/>
      <c r="Y21" s="197"/>
      <c r="Z21" s="197"/>
      <c r="AA21" s="197"/>
    </row>
    <row r="22" spans="2:27" x14ac:dyDescent="0.15">
      <c r="B22" s="94">
        <v>60045</v>
      </c>
      <c r="C22" s="189">
        <v>14</v>
      </c>
      <c r="D22" s="189">
        <v>1</v>
      </c>
      <c r="E22" s="189">
        <v>38</v>
      </c>
      <c r="F22" s="189">
        <v>38</v>
      </c>
      <c r="G22" s="189">
        <v>1</v>
      </c>
      <c r="H22" s="189"/>
      <c r="I22" s="189"/>
      <c r="J22" s="189"/>
      <c r="K22" s="189"/>
      <c r="L22" s="189"/>
      <c r="M22" s="189"/>
      <c r="N22" s="189"/>
      <c r="O22" s="189"/>
      <c r="P22" s="189"/>
      <c r="Q22" s="189"/>
      <c r="R22" s="189"/>
      <c r="S22" s="189"/>
      <c r="T22" s="189"/>
      <c r="U22" s="189"/>
      <c r="V22" s="189"/>
      <c r="W22" s="30"/>
      <c r="X22" s="30"/>
      <c r="Y22" s="30"/>
      <c r="Z22" s="30"/>
      <c r="AA22" s="30"/>
    </row>
    <row r="23" spans="2:27" x14ac:dyDescent="0.15">
      <c r="B23" s="94">
        <v>60046</v>
      </c>
      <c r="C23" s="189">
        <v>35</v>
      </c>
      <c r="D23" s="189">
        <v>0</v>
      </c>
      <c r="E23" s="189">
        <v>27</v>
      </c>
      <c r="F23" s="189">
        <v>27</v>
      </c>
      <c r="G23" s="189">
        <v>0</v>
      </c>
      <c r="H23" s="189"/>
      <c r="I23" s="189"/>
      <c r="J23" s="189"/>
      <c r="K23" s="189"/>
      <c r="L23" s="189"/>
      <c r="M23" s="189"/>
      <c r="N23" s="189"/>
      <c r="O23" s="189"/>
      <c r="P23" s="189"/>
      <c r="Q23" s="189"/>
      <c r="R23" s="189"/>
      <c r="S23" s="189"/>
      <c r="T23" s="189"/>
      <c r="U23" s="189"/>
      <c r="V23" s="189"/>
      <c r="W23" s="30"/>
      <c r="X23" s="30"/>
      <c r="Y23" s="30"/>
      <c r="Z23" s="30"/>
      <c r="AA23" s="30"/>
    </row>
    <row r="24" spans="2:27" x14ac:dyDescent="0.15">
      <c r="B24" s="94">
        <v>60047</v>
      </c>
      <c r="C24" s="189">
        <v>0</v>
      </c>
      <c r="D24" s="189">
        <v>0</v>
      </c>
      <c r="E24" s="189">
        <v>0</v>
      </c>
      <c r="F24" s="189">
        <v>0</v>
      </c>
      <c r="G24" s="189">
        <v>0</v>
      </c>
      <c r="H24" s="189"/>
      <c r="I24" s="189"/>
      <c r="J24" s="189"/>
      <c r="K24" s="189"/>
      <c r="L24" s="189"/>
      <c r="M24" s="189"/>
      <c r="N24" s="189"/>
      <c r="O24" s="189"/>
      <c r="P24" s="189"/>
      <c r="Q24" s="189"/>
      <c r="R24" s="189"/>
      <c r="S24" s="189"/>
      <c r="T24" s="189"/>
      <c r="U24" s="189"/>
      <c r="V24" s="189"/>
      <c r="W24" s="30"/>
      <c r="X24" s="30"/>
      <c r="Y24" s="30"/>
      <c r="Z24" s="30"/>
      <c r="AA24" s="30"/>
    </row>
    <row r="25" spans="2:27" x14ac:dyDescent="0.15">
      <c r="B25" s="94">
        <v>60048</v>
      </c>
      <c r="C25" s="189">
        <v>27</v>
      </c>
      <c r="D25" s="189">
        <v>0</v>
      </c>
      <c r="E25" s="189">
        <v>42</v>
      </c>
      <c r="F25" s="189">
        <v>42</v>
      </c>
      <c r="G25" s="189">
        <v>0</v>
      </c>
      <c r="H25" s="189"/>
      <c r="I25" s="189"/>
      <c r="J25" s="189"/>
      <c r="K25" s="189"/>
      <c r="L25" s="189"/>
      <c r="M25" s="189"/>
      <c r="N25" s="189"/>
      <c r="O25" s="189"/>
      <c r="P25" s="189"/>
      <c r="Q25" s="189"/>
      <c r="R25" s="189"/>
      <c r="S25" s="189"/>
      <c r="T25" s="189"/>
      <c r="U25" s="189"/>
      <c r="V25" s="189"/>
      <c r="W25" s="30"/>
      <c r="X25" s="30"/>
      <c r="Y25" s="30"/>
      <c r="Z25" s="30"/>
      <c r="AA25" s="30"/>
    </row>
    <row r="26" spans="2:27" x14ac:dyDescent="0.15">
      <c r="B26" s="94">
        <v>60060</v>
      </c>
      <c r="C26" s="189">
        <v>105</v>
      </c>
      <c r="D26" s="189">
        <v>0</v>
      </c>
      <c r="E26" s="189">
        <v>33</v>
      </c>
      <c r="F26" s="189">
        <v>33</v>
      </c>
      <c r="G26" s="189">
        <v>0</v>
      </c>
      <c r="H26" s="189"/>
      <c r="I26" s="189"/>
      <c r="J26" s="189"/>
      <c r="K26" s="189"/>
      <c r="L26" s="189"/>
      <c r="M26" s="189"/>
      <c r="N26" s="189"/>
      <c r="O26" s="189"/>
      <c r="P26" s="189"/>
      <c r="Q26" s="189"/>
      <c r="R26" s="189"/>
      <c r="S26" s="189"/>
      <c r="T26" s="189"/>
      <c r="U26" s="189"/>
      <c r="V26" s="189"/>
      <c r="W26" s="30"/>
      <c r="X26" s="30"/>
      <c r="Y26" s="30"/>
      <c r="Z26" s="30"/>
      <c r="AA26" s="30"/>
    </row>
    <row r="27" spans="2:27" x14ac:dyDescent="0.15">
      <c r="B27" s="94">
        <v>60061</v>
      </c>
      <c r="C27" s="189">
        <v>55</v>
      </c>
      <c r="D27" s="189">
        <v>0</v>
      </c>
      <c r="E27" s="189">
        <v>59</v>
      </c>
      <c r="F27" s="189">
        <v>59</v>
      </c>
      <c r="G27" s="189">
        <v>0</v>
      </c>
      <c r="H27" s="189"/>
      <c r="I27" s="189"/>
      <c r="J27" s="189"/>
      <c r="K27" s="189"/>
      <c r="L27" s="189"/>
      <c r="M27" s="189"/>
      <c r="N27" s="189"/>
      <c r="O27" s="189"/>
      <c r="P27" s="189"/>
      <c r="Q27" s="189"/>
      <c r="R27" s="189"/>
      <c r="S27" s="189"/>
      <c r="T27" s="189"/>
      <c r="U27" s="189"/>
      <c r="V27" s="189"/>
      <c r="W27" s="30"/>
      <c r="X27" s="30"/>
      <c r="Y27" s="30"/>
      <c r="Z27" s="30"/>
      <c r="AA27" s="30"/>
    </row>
    <row r="28" spans="2:27" x14ac:dyDescent="0.15">
      <c r="B28" s="94">
        <v>60062</v>
      </c>
      <c r="C28" s="189">
        <v>0</v>
      </c>
      <c r="D28" s="189">
        <v>0</v>
      </c>
      <c r="E28" s="189">
        <v>0</v>
      </c>
      <c r="F28" s="189">
        <v>0</v>
      </c>
      <c r="G28" s="189">
        <v>0</v>
      </c>
      <c r="H28" s="189"/>
      <c r="I28" s="189"/>
      <c r="J28" s="189"/>
      <c r="K28" s="189"/>
      <c r="L28" s="189"/>
      <c r="M28" s="189"/>
      <c r="N28" s="189"/>
      <c r="O28" s="189"/>
      <c r="P28" s="189"/>
      <c r="Q28" s="189"/>
      <c r="R28" s="189"/>
      <c r="S28" s="189"/>
      <c r="T28" s="189"/>
      <c r="U28" s="189"/>
      <c r="V28" s="189"/>
      <c r="W28" s="30"/>
      <c r="X28" s="30"/>
      <c r="Y28" s="30"/>
      <c r="Z28" s="30"/>
      <c r="AA28" s="30"/>
    </row>
    <row r="29" spans="2:27" x14ac:dyDescent="0.15">
      <c r="B29" s="94">
        <v>60064</v>
      </c>
      <c r="C29" s="189">
        <v>208</v>
      </c>
      <c r="D29" s="189">
        <v>12</v>
      </c>
      <c r="E29" s="189">
        <v>52</v>
      </c>
      <c r="F29" s="189">
        <v>52</v>
      </c>
      <c r="G29" s="189">
        <v>3</v>
      </c>
      <c r="H29" s="189"/>
      <c r="I29" s="189"/>
      <c r="J29" s="189"/>
      <c r="K29" s="189"/>
      <c r="L29" s="189"/>
      <c r="M29" s="189"/>
      <c r="N29" s="189"/>
      <c r="O29" s="189"/>
      <c r="P29" s="189"/>
      <c r="Q29" s="189"/>
      <c r="R29" s="189"/>
      <c r="S29" s="189"/>
      <c r="T29" s="189"/>
      <c r="U29" s="189"/>
      <c r="V29" s="189"/>
      <c r="W29" s="30"/>
      <c r="X29" s="30"/>
      <c r="Y29" s="30"/>
      <c r="Z29" s="30"/>
      <c r="AA29" s="30"/>
    </row>
    <row r="30" spans="2:27" x14ac:dyDescent="0.15">
      <c r="B30" s="94">
        <v>60069</v>
      </c>
      <c r="C30" s="189">
        <v>12</v>
      </c>
      <c r="D30" s="189">
        <v>0</v>
      </c>
      <c r="E30" s="189">
        <v>15</v>
      </c>
      <c r="F30" s="189">
        <v>15</v>
      </c>
      <c r="G30" s="189">
        <v>0</v>
      </c>
      <c r="H30" s="189"/>
      <c r="I30" s="189"/>
      <c r="J30" s="189"/>
      <c r="K30" s="189"/>
      <c r="L30" s="189"/>
      <c r="M30" s="189"/>
      <c r="N30" s="189"/>
      <c r="O30" s="189"/>
      <c r="P30" s="189"/>
      <c r="Q30" s="189"/>
      <c r="R30" s="189"/>
      <c r="S30" s="189"/>
      <c r="T30" s="189"/>
      <c r="U30" s="189"/>
      <c r="V30" s="189"/>
      <c r="W30" s="30"/>
      <c r="X30" s="30"/>
      <c r="Y30" s="30"/>
      <c r="Z30" s="30"/>
      <c r="AA30" s="30"/>
    </row>
    <row r="31" spans="2:27" x14ac:dyDescent="0.15">
      <c r="B31" s="94">
        <v>60075</v>
      </c>
      <c r="C31" s="189">
        <v>0</v>
      </c>
      <c r="D31" s="189">
        <v>0</v>
      </c>
      <c r="E31" s="189">
        <v>0</v>
      </c>
      <c r="F31" s="189">
        <v>0</v>
      </c>
      <c r="G31" s="189">
        <v>0</v>
      </c>
      <c r="H31" s="189"/>
      <c r="I31" s="189"/>
      <c r="J31" s="189"/>
      <c r="K31" s="189"/>
      <c r="L31" s="189"/>
      <c r="M31" s="189"/>
      <c r="N31" s="189"/>
      <c r="O31" s="189"/>
      <c r="P31" s="189"/>
      <c r="Q31" s="189"/>
      <c r="R31" s="189"/>
      <c r="S31" s="189"/>
      <c r="T31" s="189"/>
      <c r="U31" s="189"/>
      <c r="V31" s="189"/>
      <c r="W31" s="30"/>
      <c r="X31" s="30"/>
      <c r="Y31" s="30"/>
      <c r="Z31" s="30"/>
      <c r="AA31" s="30"/>
    </row>
    <row r="32" spans="2:27" x14ac:dyDescent="0.15">
      <c r="B32" s="94">
        <v>60079</v>
      </c>
      <c r="C32" s="189">
        <v>0</v>
      </c>
      <c r="D32" s="189">
        <v>0</v>
      </c>
      <c r="E32" s="189">
        <v>0</v>
      </c>
      <c r="F32" s="189">
        <v>0</v>
      </c>
      <c r="G32" s="189">
        <v>0</v>
      </c>
      <c r="H32" s="189"/>
      <c r="I32" s="189"/>
      <c r="J32" s="189"/>
      <c r="K32" s="189"/>
      <c r="L32" s="189"/>
      <c r="M32" s="189"/>
      <c r="N32" s="189"/>
      <c r="O32" s="189"/>
      <c r="P32" s="189"/>
      <c r="Q32" s="189"/>
      <c r="R32" s="189"/>
      <c r="S32" s="189"/>
      <c r="T32" s="189"/>
      <c r="U32" s="189"/>
      <c r="V32" s="189"/>
      <c r="W32" s="30"/>
      <c r="X32" s="30"/>
      <c r="Y32" s="30"/>
      <c r="Z32" s="30"/>
      <c r="AA32" s="30"/>
    </row>
    <row r="33" spans="2:27" x14ac:dyDescent="0.15">
      <c r="B33" s="94">
        <v>60083</v>
      </c>
      <c r="C33" s="189">
        <v>31</v>
      </c>
      <c r="D33" s="189">
        <v>0</v>
      </c>
      <c r="E33" s="189">
        <v>18</v>
      </c>
      <c r="F33" s="189">
        <v>18</v>
      </c>
      <c r="G33" s="189">
        <v>0</v>
      </c>
      <c r="H33" s="189"/>
      <c r="I33" s="189"/>
      <c r="J33" s="189"/>
      <c r="K33" s="189"/>
      <c r="L33" s="189"/>
      <c r="M33" s="189"/>
      <c r="N33" s="189"/>
      <c r="O33" s="189"/>
      <c r="P33" s="189"/>
      <c r="Q33" s="189"/>
      <c r="R33" s="189"/>
      <c r="S33" s="189"/>
      <c r="T33" s="189"/>
      <c r="U33" s="189"/>
      <c r="V33" s="189"/>
      <c r="W33" s="30"/>
      <c r="X33" s="30"/>
      <c r="Y33" s="30"/>
      <c r="Z33" s="30"/>
      <c r="AA33" s="30"/>
    </row>
    <row r="34" spans="2:27" x14ac:dyDescent="0.15">
      <c r="B34" s="94">
        <v>60085</v>
      </c>
      <c r="C34" s="189">
        <v>1288</v>
      </c>
      <c r="D34" s="189">
        <v>18</v>
      </c>
      <c r="E34" s="189">
        <v>179</v>
      </c>
      <c r="F34" s="189">
        <v>182</v>
      </c>
      <c r="G34" s="189">
        <v>16</v>
      </c>
      <c r="H34" s="189"/>
      <c r="I34" s="189"/>
      <c r="J34" s="189"/>
      <c r="K34" s="189"/>
      <c r="L34" s="189"/>
      <c r="M34" s="189"/>
      <c r="N34" s="189"/>
      <c r="O34" s="189"/>
      <c r="P34" s="189"/>
      <c r="Q34" s="189"/>
      <c r="R34" s="189"/>
      <c r="S34" s="189"/>
      <c r="T34" s="189"/>
      <c r="U34" s="189"/>
      <c r="V34" s="189"/>
      <c r="W34" s="30"/>
      <c r="X34" s="30"/>
      <c r="Y34" s="30"/>
      <c r="Z34" s="30"/>
      <c r="AA34" s="30"/>
    </row>
    <row r="35" spans="2:27" x14ac:dyDescent="0.15">
      <c r="B35" s="94">
        <v>60087</v>
      </c>
      <c r="C35" s="189">
        <v>217</v>
      </c>
      <c r="D35" s="189">
        <v>3</v>
      </c>
      <c r="E35" s="189">
        <v>125</v>
      </c>
      <c r="F35" s="189">
        <v>125</v>
      </c>
      <c r="G35" s="189">
        <v>4</v>
      </c>
      <c r="H35" s="189"/>
      <c r="I35" s="189"/>
      <c r="J35" s="189"/>
      <c r="K35" s="189"/>
      <c r="L35" s="189"/>
      <c r="M35" s="189"/>
      <c r="N35" s="189"/>
      <c r="O35" s="189"/>
      <c r="P35" s="189"/>
      <c r="Q35" s="189"/>
      <c r="R35" s="189"/>
      <c r="S35" s="189"/>
      <c r="T35" s="189"/>
      <c r="U35" s="189"/>
      <c r="V35" s="189"/>
      <c r="W35" s="30"/>
      <c r="X35" s="30"/>
      <c r="Y35" s="30"/>
      <c r="Z35" s="30"/>
      <c r="AA35" s="30"/>
    </row>
    <row r="36" spans="2:27" x14ac:dyDescent="0.15">
      <c r="B36" s="94">
        <v>60089</v>
      </c>
      <c r="C36" s="189">
        <v>26</v>
      </c>
      <c r="D36" s="189">
        <v>0</v>
      </c>
      <c r="E36" s="189">
        <v>38</v>
      </c>
      <c r="F36" s="189">
        <v>38</v>
      </c>
      <c r="G36" s="189">
        <v>0</v>
      </c>
      <c r="H36" s="189"/>
      <c r="I36" s="189"/>
      <c r="J36" s="189"/>
      <c r="K36" s="189"/>
      <c r="L36" s="189"/>
      <c r="M36" s="189"/>
      <c r="N36" s="189"/>
      <c r="O36" s="189"/>
      <c r="P36" s="189"/>
      <c r="Q36" s="189"/>
      <c r="R36" s="189"/>
      <c r="S36" s="189"/>
      <c r="T36" s="189"/>
      <c r="U36" s="189"/>
      <c r="V36" s="189"/>
      <c r="W36" s="30"/>
      <c r="X36" s="30"/>
      <c r="Y36" s="30"/>
      <c r="Z36" s="30"/>
      <c r="AA36" s="30"/>
    </row>
    <row r="37" spans="2:27" x14ac:dyDescent="0.15">
      <c r="B37" s="94">
        <v>60093</v>
      </c>
      <c r="C37" s="189">
        <v>0</v>
      </c>
      <c r="D37" s="189">
        <v>0</v>
      </c>
      <c r="E37" s="189">
        <v>0</v>
      </c>
      <c r="F37" s="189">
        <v>0</v>
      </c>
      <c r="G37" s="189">
        <v>0</v>
      </c>
      <c r="H37" s="189"/>
      <c r="I37" s="189"/>
      <c r="J37" s="189"/>
      <c r="K37" s="189"/>
      <c r="L37" s="189"/>
      <c r="M37" s="189"/>
      <c r="N37" s="189"/>
      <c r="O37" s="189"/>
      <c r="P37" s="189"/>
      <c r="Q37" s="189"/>
      <c r="R37" s="189"/>
      <c r="S37" s="189"/>
      <c r="T37" s="189"/>
      <c r="U37" s="189"/>
      <c r="V37" s="189"/>
      <c r="W37" s="30"/>
      <c r="X37" s="30"/>
      <c r="Y37" s="30"/>
      <c r="Z37" s="30"/>
      <c r="AA37" s="30"/>
    </row>
    <row r="38" spans="2:27" x14ac:dyDescent="0.15">
      <c r="B38" s="94">
        <v>60096</v>
      </c>
      <c r="C38" s="189">
        <v>32</v>
      </c>
      <c r="D38" s="189">
        <v>0</v>
      </c>
      <c r="E38" s="189">
        <v>5</v>
      </c>
      <c r="F38" s="189">
        <v>5</v>
      </c>
      <c r="G38" s="189">
        <v>0</v>
      </c>
      <c r="H38" s="189"/>
      <c r="I38" s="189"/>
      <c r="J38" s="189"/>
      <c r="K38" s="189"/>
      <c r="L38" s="189"/>
      <c r="M38" s="189"/>
      <c r="N38" s="189"/>
      <c r="O38" s="189"/>
      <c r="P38" s="189"/>
      <c r="Q38" s="189"/>
      <c r="R38" s="189"/>
      <c r="S38" s="189"/>
      <c r="T38" s="189"/>
      <c r="U38" s="189"/>
      <c r="V38" s="189"/>
      <c r="W38" s="30"/>
      <c r="X38" s="30"/>
      <c r="Y38" s="30"/>
      <c r="Z38" s="30"/>
      <c r="AA38" s="30"/>
    </row>
    <row r="39" spans="2:27" x14ac:dyDescent="0.15">
      <c r="B39" s="94">
        <v>60099</v>
      </c>
      <c r="C39" s="189">
        <v>375</v>
      </c>
      <c r="D39" s="189">
        <v>10</v>
      </c>
      <c r="E39" s="189">
        <v>85</v>
      </c>
      <c r="F39" s="189">
        <v>86</v>
      </c>
      <c r="G39" s="189">
        <v>2</v>
      </c>
      <c r="H39" s="189"/>
      <c r="I39" s="189"/>
      <c r="J39" s="189"/>
      <c r="K39" s="189"/>
      <c r="L39" s="189"/>
      <c r="M39" s="189"/>
      <c r="N39" s="189"/>
      <c r="O39" s="189"/>
      <c r="P39" s="189"/>
      <c r="Q39" s="189"/>
      <c r="R39" s="189"/>
      <c r="S39" s="189"/>
      <c r="T39" s="189"/>
      <c r="U39" s="189"/>
      <c r="V39" s="189"/>
      <c r="W39" s="30"/>
      <c r="X39" s="30"/>
      <c r="Y39" s="30"/>
      <c r="Z39" s="30"/>
      <c r="AA39" s="30"/>
    </row>
    <row r="42" spans="2:27" x14ac:dyDescent="0.15">
      <c r="B42" s="43" t="s">
        <v>204</v>
      </c>
      <c r="C42" s="44"/>
      <c r="D42" s="44"/>
      <c r="E42" s="44"/>
      <c r="F42" s="30"/>
    </row>
    <row r="43" spans="2:27" ht="15" x14ac:dyDescent="0.15">
      <c r="B43" s="195" t="s">
        <v>168</v>
      </c>
      <c r="C43" s="81">
        <v>2022</v>
      </c>
      <c r="D43" s="81">
        <v>2023</v>
      </c>
      <c r="E43" s="81">
        <v>2024</v>
      </c>
      <c r="F43" s="81">
        <v>2025</v>
      </c>
    </row>
    <row r="44" spans="2:27" x14ac:dyDescent="0.15">
      <c r="B44" s="194" t="s">
        <v>169</v>
      </c>
      <c r="C44" s="188">
        <v>7</v>
      </c>
      <c r="D44" s="101"/>
      <c r="E44" s="101"/>
      <c r="F44" s="101"/>
    </row>
    <row r="45" spans="2:27" x14ac:dyDescent="0.15">
      <c r="B45" s="194" t="s">
        <v>170</v>
      </c>
      <c r="C45" s="188">
        <v>39</v>
      </c>
      <c r="D45" s="101"/>
      <c r="E45" s="101"/>
      <c r="F45" s="101"/>
    </row>
    <row r="46" spans="2:27" x14ac:dyDescent="0.15">
      <c r="B46" s="194" t="s">
        <v>171</v>
      </c>
      <c r="C46" s="188">
        <v>11</v>
      </c>
      <c r="D46" s="101"/>
      <c r="E46" s="101"/>
      <c r="F46" s="101"/>
    </row>
    <row r="47" spans="2:27" x14ac:dyDescent="0.15">
      <c r="B47" s="194" t="s">
        <v>172</v>
      </c>
      <c r="C47" s="188">
        <v>0</v>
      </c>
      <c r="D47" s="101"/>
      <c r="E47" s="101"/>
      <c r="F47" s="101"/>
    </row>
    <row r="48" spans="2:27" x14ac:dyDescent="0.15">
      <c r="B48" s="201" t="s">
        <v>173</v>
      </c>
      <c r="C48" s="202"/>
      <c r="D48" s="203"/>
      <c r="E48" s="203"/>
      <c r="F48" s="204"/>
    </row>
    <row r="49" spans="2:6" x14ac:dyDescent="0.15">
      <c r="B49" s="205" t="s">
        <v>174</v>
      </c>
      <c r="C49" s="188">
        <v>0</v>
      </c>
      <c r="D49" s="101"/>
      <c r="E49" s="101"/>
      <c r="F49" s="101"/>
    </row>
    <row r="50" spans="2:6" x14ac:dyDescent="0.15">
      <c r="B50" s="205" t="s">
        <v>175</v>
      </c>
      <c r="C50" s="188">
        <v>0</v>
      </c>
      <c r="D50" s="93"/>
      <c r="E50" s="93"/>
      <c r="F50" s="93"/>
    </row>
    <row r="51" spans="2:6" x14ac:dyDescent="0.15">
      <c r="B51" s="205" t="s">
        <v>176</v>
      </c>
      <c r="C51" s="188">
        <v>7</v>
      </c>
      <c r="D51" s="93"/>
      <c r="E51" s="93"/>
      <c r="F51" s="93"/>
    </row>
    <row r="52" spans="2:6" x14ac:dyDescent="0.15">
      <c r="B52" s="206" t="s">
        <v>177</v>
      </c>
      <c r="C52" s="188">
        <v>7</v>
      </c>
      <c r="D52" s="93"/>
      <c r="E52" s="93"/>
      <c r="F52" s="93"/>
    </row>
    <row r="53" spans="2:6" x14ac:dyDescent="0.15">
      <c r="B53" s="206" t="s">
        <v>178</v>
      </c>
      <c r="C53" s="188">
        <v>4</v>
      </c>
      <c r="D53" s="93"/>
      <c r="E53" s="93"/>
      <c r="F53" s="93"/>
    </row>
    <row r="54" spans="2:6" x14ac:dyDescent="0.15">
      <c r="B54" s="103"/>
      <c r="C54" s="103"/>
      <c r="D54" s="103"/>
      <c r="E54" s="30"/>
      <c r="F54" s="103"/>
    </row>
    <row r="55" spans="2:6" x14ac:dyDescent="0.15">
      <c r="B55" s="103"/>
      <c r="C55" s="103"/>
      <c r="D55" s="103"/>
      <c r="E55" s="30"/>
      <c r="F55" s="30"/>
    </row>
    <row r="56" spans="2:6" x14ac:dyDescent="0.15">
      <c r="B56" s="43" t="s">
        <v>205</v>
      </c>
      <c r="C56" s="103"/>
      <c r="D56" s="103"/>
      <c r="E56" s="103"/>
      <c r="F56" s="30"/>
    </row>
    <row r="57" spans="2:6" ht="15" x14ac:dyDescent="0.15">
      <c r="B57" s="195" t="s">
        <v>179</v>
      </c>
      <c r="C57" s="81">
        <v>2022</v>
      </c>
      <c r="D57" s="81">
        <v>2023</v>
      </c>
      <c r="E57" s="81">
        <v>2024</v>
      </c>
      <c r="F57" s="81">
        <v>2025</v>
      </c>
    </row>
    <row r="58" spans="2:6" x14ac:dyDescent="0.15">
      <c r="B58" s="201" t="s">
        <v>180</v>
      </c>
      <c r="C58" s="202"/>
      <c r="D58" s="203"/>
      <c r="E58" s="203"/>
      <c r="F58" s="204"/>
    </row>
    <row r="59" spans="2:6" x14ac:dyDescent="0.15">
      <c r="B59" s="205" t="s">
        <v>181</v>
      </c>
      <c r="C59" s="188">
        <v>3</v>
      </c>
      <c r="D59" s="101"/>
      <c r="E59" s="101"/>
      <c r="F59" s="101"/>
    </row>
    <row r="60" spans="2:6" x14ac:dyDescent="0.15">
      <c r="B60" s="205" t="s">
        <v>182</v>
      </c>
      <c r="C60" s="188">
        <v>16</v>
      </c>
      <c r="D60" s="101"/>
      <c r="E60" s="101"/>
      <c r="F60" s="101"/>
    </row>
    <row r="61" spans="2:6" x14ac:dyDescent="0.15">
      <c r="B61" s="205" t="s">
        <v>183</v>
      </c>
      <c r="C61" s="188">
        <v>5</v>
      </c>
      <c r="D61" s="101"/>
      <c r="E61" s="101"/>
      <c r="F61" s="101"/>
    </row>
    <row r="62" spans="2:6" x14ac:dyDescent="0.15">
      <c r="B62" s="205" t="s">
        <v>184</v>
      </c>
      <c r="C62" s="188">
        <v>3</v>
      </c>
      <c r="D62" s="101"/>
      <c r="E62" s="101"/>
      <c r="F62" s="101"/>
    </row>
    <row r="63" spans="2:6" x14ac:dyDescent="0.15">
      <c r="B63" s="205" t="s">
        <v>185</v>
      </c>
      <c r="C63" s="188">
        <v>0</v>
      </c>
      <c r="D63" s="101"/>
      <c r="E63" s="101"/>
      <c r="F63" s="101"/>
    </row>
    <row r="64" spans="2:6" x14ac:dyDescent="0.15">
      <c r="B64" s="205" t="s">
        <v>186</v>
      </c>
      <c r="C64" s="188">
        <v>0</v>
      </c>
      <c r="D64" s="101"/>
      <c r="E64" s="101"/>
      <c r="F64" s="101"/>
    </row>
    <row r="65" spans="2:6" x14ac:dyDescent="0.15">
      <c r="B65" s="205" t="s">
        <v>187</v>
      </c>
      <c r="C65" s="188">
        <v>0</v>
      </c>
      <c r="D65" s="101"/>
      <c r="E65" s="101"/>
      <c r="F65" s="101"/>
    </row>
    <row r="66" spans="2:6" x14ac:dyDescent="0.15">
      <c r="B66" s="205" t="s">
        <v>188</v>
      </c>
      <c r="C66" s="188">
        <v>0</v>
      </c>
      <c r="D66" s="101"/>
      <c r="E66" s="101"/>
      <c r="F66" s="101"/>
    </row>
    <row r="67" spans="2:6" x14ac:dyDescent="0.15">
      <c r="B67" s="201" t="s">
        <v>189</v>
      </c>
      <c r="C67" s="202"/>
      <c r="D67" s="203"/>
      <c r="E67" s="203"/>
      <c r="F67" s="204"/>
    </row>
    <row r="68" spans="2:6" x14ac:dyDescent="0.15">
      <c r="B68" s="205" t="s">
        <v>190</v>
      </c>
      <c r="C68" s="188">
        <v>0</v>
      </c>
      <c r="D68" s="101"/>
      <c r="E68" s="101"/>
      <c r="F68" s="101"/>
    </row>
    <row r="69" spans="2:6" x14ac:dyDescent="0.15">
      <c r="B69" s="205" t="s">
        <v>191</v>
      </c>
      <c r="C69" s="188">
        <v>0</v>
      </c>
      <c r="D69" s="101"/>
      <c r="E69" s="101"/>
      <c r="F69" s="101"/>
    </row>
    <row r="70" spans="2:6" x14ac:dyDescent="0.15">
      <c r="B70" s="205" t="s">
        <v>192</v>
      </c>
      <c r="C70" s="188">
        <v>0</v>
      </c>
      <c r="D70" s="101"/>
      <c r="E70" s="101"/>
      <c r="F70" s="101"/>
    </row>
    <row r="71" spans="2:6" x14ac:dyDescent="0.15">
      <c r="B71" s="205" t="s">
        <v>193</v>
      </c>
      <c r="C71" s="188">
        <v>0</v>
      </c>
      <c r="D71" s="101"/>
      <c r="E71" s="101"/>
      <c r="F71" s="101"/>
    </row>
    <row r="72" spans="2:6" x14ac:dyDescent="0.15">
      <c r="B72" s="205" t="s">
        <v>194</v>
      </c>
      <c r="C72" s="188">
        <v>0</v>
      </c>
      <c r="D72" s="101"/>
      <c r="E72" s="101"/>
      <c r="F72" s="101"/>
    </row>
    <row r="73" spans="2:6" x14ac:dyDescent="0.15">
      <c r="B73" s="205" t="s">
        <v>195</v>
      </c>
      <c r="C73" s="188">
        <v>0</v>
      </c>
      <c r="D73" s="101"/>
      <c r="E73" s="101"/>
      <c r="F73" s="101"/>
    </row>
    <row r="74" spans="2:6" x14ac:dyDescent="0.15">
      <c r="B74" s="201" t="s">
        <v>196</v>
      </c>
      <c r="C74" s="202"/>
      <c r="D74" s="203"/>
      <c r="E74" s="203"/>
      <c r="F74" s="204"/>
    </row>
    <row r="75" spans="2:6" x14ac:dyDescent="0.15">
      <c r="B75" s="205" t="s">
        <v>197</v>
      </c>
      <c r="C75" s="188">
        <v>0</v>
      </c>
      <c r="D75" s="101"/>
      <c r="E75" s="101"/>
      <c r="F75" s="101"/>
    </row>
    <row r="76" spans="2:6" x14ac:dyDescent="0.15">
      <c r="B76" s="205" t="s">
        <v>198</v>
      </c>
      <c r="C76" s="188">
        <v>0</v>
      </c>
      <c r="D76" s="101"/>
      <c r="E76" s="101"/>
      <c r="F76" s="101"/>
    </row>
    <row r="77" spans="2:6" x14ac:dyDescent="0.15">
      <c r="B77" s="205" t="s">
        <v>199</v>
      </c>
      <c r="C77" s="188">
        <v>0</v>
      </c>
      <c r="D77" s="101"/>
      <c r="E77" s="101"/>
      <c r="F77" s="101"/>
    </row>
    <row r="78" spans="2:6" x14ac:dyDescent="0.15">
      <c r="B78" s="205" t="s">
        <v>200</v>
      </c>
      <c r="C78" s="188">
        <v>0</v>
      </c>
      <c r="D78" s="101"/>
      <c r="E78" s="101"/>
      <c r="F78" s="101"/>
    </row>
    <row r="79" spans="2:6" x14ac:dyDescent="0.15">
      <c r="B79" s="205" t="s">
        <v>201</v>
      </c>
      <c r="C79" s="188">
        <v>0</v>
      </c>
      <c r="D79" s="101"/>
      <c r="E79" s="101"/>
      <c r="F79" s="101"/>
    </row>
    <row r="80" spans="2:6" x14ac:dyDescent="0.15">
      <c r="B80" s="205" t="s">
        <v>202</v>
      </c>
      <c r="C80" s="188">
        <v>0</v>
      </c>
      <c r="D80" s="101"/>
      <c r="E80" s="101"/>
      <c r="F80" s="101"/>
    </row>
  </sheetData>
  <mergeCells count="6">
    <mergeCell ref="R11:V11"/>
    <mergeCell ref="B5:K7"/>
    <mergeCell ref="B8:K8"/>
    <mergeCell ref="C11:G11"/>
    <mergeCell ref="H11:L11"/>
    <mergeCell ref="M11:Q11"/>
  </mergeCells>
  <pageMargins left="0.7" right="0.7" top="0.75" bottom="0.75" header="0.3" footer="0.3"/>
  <pageSetup scale="41"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02C5E550E55C4F81C58343758521F1" ma:contentTypeVersion="18" ma:contentTypeDescription="Create a new document." ma:contentTypeScope="" ma:versionID="4d663ed9c6e24daa0b2b5b63d5321e5f">
  <xsd:schema xmlns:xsd="http://www.w3.org/2001/XMLSchema" xmlns:xs="http://www.w3.org/2001/XMLSchema" xmlns:p="http://schemas.microsoft.com/office/2006/metadata/properties" xmlns:ns1="http://schemas.microsoft.com/sharepoint/v3" xmlns:ns2="b9f302bb-887f-4985-9b7b-bb8d76ba7726" xmlns:ns3="16ee2607-0efc-40d3-a690-b2770d6a8267" targetNamespace="http://schemas.microsoft.com/office/2006/metadata/properties" ma:root="true" ma:fieldsID="6d55f627d5965a696d98f2a2bbd72e07" ns1:_="" ns2:_="" ns3:_="">
    <xsd:import namespace="http://schemas.microsoft.com/sharepoint/v3"/>
    <xsd:import namespace="b9f302bb-887f-4985-9b7b-bb8d76ba7726"/>
    <xsd:import namespace="16ee2607-0efc-40d3-a690-b2770d6a82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f302bb-887f-4985-9b7b-bb8d76ba7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f2c17ef7-dc3c-42f5-8e39-6fd87fabc12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6ee2607-0efc-40d3-a690-b2770d6a82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c0d98ba-beed-472b-869b-319a29c5cd43}" ma:internalName="TaxCatchAll" ma:showField="CatchAllData" ma:web="16ee2607-0efc-40d3-a690-b2770d6a8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b9f302bb-887f-4985-9b7b-bb8d76ba7726">
      <Terms xmlns="http://schemas.microsoft.com/office/infopath/2007/PartnerControls"/>
    </lcf76f155ced4ddcb4097134ff3c332f>
    <TaxCatchAll xmlns="16ee2607-0efc-40d3-a690-b2770d6a826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F82F72-9297-469B-AE8D-093D6D2C6E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9f302bb-887f-4985-9b7b-bb8d76ba7726"/>
    <ds:schemaRef ds:uri="16ee2607-0efc-40d3-a690-b2770d6a8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7CD1E2-8A36-46EA-884B-CB0CFD6A02A8}">
  <ds:schemaRefs>
    <ds:schemaRef ds:uri="http://purl.org/dc/elements/1.1/"/>
    <ds:schemaRef ds:uri="http://purl.org/dc/dcmitype/"/>
    <ds:schemaRef ds:uri="16ee2607-0efc-40d3-a690-b2770d6a8267"/>
    <ds:schemaRef ds:uri="http://www.w3.org/XML/1998/namespace"/>
    <ds:schemaRef ds:uri="http://schemas.microsoft.com/sharepoint/v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b9f302bb-887f-4985-9b7b-bb8d76ba7726"/>
    <ds:schemaRef ds:uri="http://schemas.microsoft.com/office/2006/metadata/properties"/>
  </ds:schemaRefs>
</ds:datastoreItem>
</file>

<file path=customXml/itemProps3.xml><?xml version="1.0" encoding="utf-8"?>
<ds:datastoreItem xmlns:ds="http://schemas.openxmlformats.org/officeDocument/2006/customXml" ds:itemID="{3A49CE3A-26ED-41A4-9C42-848B7E067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1-NSG</vt:lpstr>
      <vt:lpstr>2-NSG</vt:lpstr>
      <vt:lpstr>3- NSG</vt:lpstr>
      <vt:lpstr>4- Other NSG</vt:lpstr>
      <vt:lpstr>6 - Historical Costs NSG</vt:lpstr>
      <vt:lpstr>7 - Historical IQ MF Partcptn</vt:lpstr>
      <vt:lpstr>8 - Historical IQ Prt, Ms, H&amp;S</vt:lpstr>
      <vt:lpstr>'7 - Historical IQ MF Partcptn'!Print_Area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Selena Worster Walde</dc:creator>
  <cp:lastModifiedBy>Selena Worster Walde</cp:lastModifiedBy>
  <cp:lastPrinted>2023-05-15T20:00:00Z</cp:lastPrinted>
  <dcterms:created xsi:type="dcterms:W3CDTF">2022-04-29T20:13:26Z</dcterms:created>
  <dcterms:modified xsi:type="dcterms:W3CDTF">2023-05-15T20:01:41Z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0x0101009702C5E550E55C4F81C58343758521F1</vt:lpwstr>
  </property>
  <property fmtid="{D5CDD505-2E9C-101B-9397-08002B2CF9AE}" pid="3" name="MediaServiceImageTags">
    <vt:lpwstr/>
  </property>
</Properties>
</file>