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
    </mc:Choice>
  </mc:AlternateContent>
  <xr:revisionPtr revIDLastSave="0" documentId="8_{0541913B-A239-4DA5-9A92-10CC734D5A6E}" xr6:coauthVersionLast="45" xr6:coauthVersionMax="45" xr10:uidLastSave="{00000000-0000-0000-0000-000000000000}"/>
  <bookViews>
    <workbookView xWindow="-110" yWindow="-110" windowWidth="19420" windowHeight="10420" xr2:uid="{00000000-000D-0000-FFFF-FFFF00000000}"/>
  </bookViews>
  <sheets>
    <sheet name="AIC 2021 NTGR Recommendations"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P">#REF!</definedName>
    <definedName name="__123Graph_A" hidden="1">'[1]Func. Plt. RRF - With Earnings'!#REF!</definedName>
    <definedName name="__123Graph_C" hidden="1">'[1]Func. Plt. RRF - With Earnings'!#REF!</definedName>
    <definedName name="__123Graph_D" hidden="1">'[1]Func. Plt. RRF - With Earnings'!#REF!</definedName>
    <definedName name="__123Graph_E" hidden="1">'[1]Func. Plt. RRF - With Earnings'!#REF!</definedName>
    <definedName name="__123Graph_F" hidden="1">'[1]Func. Plt. RRF - With Earnings'!#REF!</definedName>
    <definedName name="_bdm.FastTrackBookmark.10_4_2004_9_40_31_AM.edm" hidden="1">'[2]Adjusted Exp &amp; Rate Base'!#REF!</definedName>
    <definedName name="_bdm.FastTrackBookmark.9_15_2004_3_08_01_PM.edm" hidden="1">'[3]Stmt H'!#REF!</definedName>
    <definedName name="_bdm.FastTrackBookmark.9_15_2004_3_17_28_PM.edm" hidden="1">'[4]WACC &amp; IT'!#REF!</definedName>
    <definedName name="_bdm.FastTrackBookmark.9_15_2004_4_15_33_PM.edm" hidden="1">'[3]Stmt H'!#REF!</definedName>
    <definedName name="_xlnm._FilterDatabase" localSheetId="0" hidden="1">'AIC 2021 NTGR Recommendations'!$A$6:$P$84</definedName>
    <definedName name="_measure_Life">#REF!</definedName>
    <definedName name="ACcycling">#REF!</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lloc_Desc">'[5]Functional Unbundling'!#REF!</definedName>
    <definedName name="Alloc_Tbl">'[5]Functional Unbundling'!#REF!</definedName>
    <definedName name="applicable_tariff">#REF!</definedName>
    <definedName name="AvgAvoidCost_E">'[6]General Inputs'!#REF!</definedName>
    <definedName name="AvgAvoidCost_G">'[6]General Inputs'!#REF!</definedName>
    <definedName name="AvgComRate_G">'[6]General Inputs'!#REF!</definedName>
    <definedName name="AvgResRate_G">'[6]General Inputs'!#REF!</definedName>
    <definedName name="BASEYR">#REF!</definedName>
    <definedName name="BOC">#REF!</definedName>
    <definedName name="Bus_PeakLineLosses">'[7]PY9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nfg_ScrnToolbar">[8]Config!#REF!</definedName>
    <definedName name="Coincidence">'[9]Gen Inputs'!$B$24</definedName>
    <definedName name="Coincidence_Summer">'[9]AEG Bencost Pricing Inputs'!#REF!</definedName>
    <definedName name="Coincidence_Winter">'[9]AEG Bencost Pricing Inputs'!#REF!</definedName>
    <definedName name="Commodity_Cost_annual">'[9]Gen Inputs'!#REF!</definedName>
    <definedName name="Commodity_Cost_summer">'[9]Gen Inputs'!#REF!</definedName>
    <definedName name="Commodity_Cost_winter">'[9]Gen Inputs'!#REF!</definedName>
    <definedName name="company_name">#REF!</definedName>
    <definedName name="CompCustomRetro">'[9]AEG Bencost Pricing Inputs'!$D$48</definedName>
    <definedName name="CoolHomes">#REF!</definedName>
    <definedName name="Currency">'[10]Screening Info'!$F$18</definedName>
    <definedName name="customer_sector">#REF!</definedName>
    <definedName name="CustomerRateCode">'[9]AEG Bencost Pricing Inputs'!$D$114</definedName>
    <definedName name="CustomNew">#REF!</definedName>
    <definedName name="CustomRetrofit">#REF!</definedName>
    <definedName name="Demand_Cost">'[9]Gen Inputs'!#REF!</definedName>
    <definedName name="Demand_NTG">'[9]Gen Inputs'!$B$29</definedName>
    <definedName name="DemandUnits">'[10]Screening Info'!$L$13</definedName>
    <definedName name="DiscountRate">'[7]PY9 General Inputs'!$B$3</definedName>
    <definedName name="DiscountRate_NorthShore">'[11]General Inputs'!$C$11</definedName>
    <definedName name="DiscountRate_Peoples">'[11]General Inputs'!$B$11</definedName>
    <definedName name="E_Commodity_Cost_annual">'[12]E-General Inputs'!$B$20</definedName>
    <definedName name="E_Commodity_Cost_summer">#REF!</definedName>
    <definedName name="E_Commodity_Cost_winter">#REF!</definedName>
    <definedName name="E_Demand_Cost">'[12]E-General Inputs'!$B$25</definedName>
    <definedName name="E_Environmental_Damage_Factor">'[12]E-General Inputs'!$B$32</definedName>
    <definedName name="E_Escalation_Rate">'[12]E-General Inputs'!$C$18</definedName>
    <definedName name="E_General_Input_Data_Year">'[12]E-General Inputs'!$B$41</definedName>
    <definedName name="E_Line_Losses">#REF!</definedName>
    <definedName name="E_Participant_Discount_Rate">'[12]E-General Inputs'!$B$35</definedName>
    <definedName name="E_Project_Analysis_Year_1">'[12]E-General Inputs'!$B$43</definedName>
    <definedName name="E_Retail_Rate_commercial">#REF!</definedName>
    <definedName name="E_Retail_Rate_residential">'[12]E-General Inputs'!$B$11</definedName>
    <definedName name="E_Social_Discount_Rate">'[12]E-General Inputs'!$B$39</definedName>
    <definedName name="E_Utility_Discount_Rate">'[12]E-General Inputs'!$B$37</definedName>
    <definedName name="E_Variable_O_M">'[12]E-General Inputs'!$B$29</definedName>
    <definedName name="ebdebtratio">'[13]Electric Factors'!$G$43</definedName>
    <definedName name="ElecDualList">'[14]Inputs and Calculations'!$D$391:$D$455</definedName>
    <definedName name="ElecElecList">'[14]Inputs and Calculations'!$D$206:$D$386</definedName>
    <definedName name="ElecIncentPivotTbl">#REF!</definedName>
    <definedName name="Electric_Commodity_Cost">#REF!</definedName>
    <definedName name="Electric_Demand_Cost">#REF!</definedName>
    <definedName name="Electric_Line_Loss">'[11]General Inputs'!$B$5</definedName>
    <definedName name="Electric_NonRes_Rate">'[11]General Inputs'!$B$20</definedName>
    <definedName name="Electric_Res_Rate">'[11]General Inputs'!$B$19</definedName>
    <definedName name="Energy_NTG">'[9]Gen Inputs'!$B$28</definedName>
    <definedName name="EnergyLineLoss">'[7]PY9 General Inputs'!$B$5</definedName>
    <definedName name="EnergyUnits">'[10]Screening Info'!$L$12</definedName>
    <definedName name="Environmental_Damage_Factor">'[9]Gen Inputs'!#REF!</definedName>
    <definedName name="Environmental_Electric">'[11]General Inputs'!$B$23</definedName>
    <definedName name="Environmental_Gas">'[11]General Inputs'!$B$24</definedName>
    <definedName name="erevchg">'[15]Revenue Requirements'!$E$22</definedName>
    <definedName name="ERORB">'[4]WACC &amp; IT'!$I$25</definedName>
    <definedName name="Escalation_Rate">'[9]Gen Inputs'!$C$10</definedName>
    <definedName name="EWGHTDEBT">'[4]WACC &amp; IT'!$I$21</definedName>
    <definedName name="Ex_Ante_kW">#REF!</definedName>
    <definedName name="Ex_ante_kWh">#REF!</definedName>
    <definedName name="FedTax">'[4]WACC &amp; IT'!#REF!</definedName>
    <definedName name="first_year">#REF!</definedName>
    <definedName name="Fossil">#REF!</definedName>
    <definedName name="G_Commodity_Cost_annual">'[16]G-General Inputs'!$B$20</definedName>
    <definedName name="G_Commodity_Cost_summer">#REF!</definedName>
    <definedName name="G_Commodity_Cost_winter">#REF!</definedName>
    <definedName name="G_Demand_Cost">'[16]G-General Inputs'!$B$25</definedName>
    <definedName name="G_Environmental_Damage_Factor">'[16]G-General Inputs'!$B$32</definedName>
    <definedName name="G_Escalation_Rate">'[16]G-General Inputs'!$C$18</definedName>
    <definedName name="G_General_Input_Data_Year">'[16]G-General Inputs'!$B$41</definedName>
    <definedName name="G_Line_Losses">#REF!</definedName>
    <definedName name="G_Participant_Discount_Rate">'[16]G-General Inputs'!$B$35</definedName>
    <definedName name="G_Peak_Demand_Reduction_Factor">'[16]G-General Inputs'!$B$27</definedName>
    <definedName name="G_Project_Analysis_Year_1">'[16]G-General Inputs'!$B$43</definedName>
    <definedName name="G_Retail_Rate_commercial">'[16]G-General Inputs'!$B$12</definedName>
    <definedName name="G_Retail_Rate_residential">'[16]G-General Inputs'!$B$11</definedName>
    <definedName name="G_Social_Discount_Rate">'[16]G-General Inputs'!$B$39</definedName>
    <definedName name="G_Utility_Discount_Rate">'[16]G-General Inputs'!$B$37</definedName>
    <definedName name="G_Variable_O_M">'[16]G-General Inputs'!$B$29</definedName>
    <definedName name="Gas_Losses">'[7]PY9 General Inputs'!$B$8</definedName>
    <definedName name="GasDualList">'[14]Inputs and Calculations'!$D$530:$D$601</definedName>
    <definedName name="GasGasList">'[14]Inputs and Calculations'!$D$460:$D$525</definedName>
    <definedName name="General_Input_Data_Year">'[9]Gen Inputs'!$B$18</definedName>
    <definedName name="GeneralInputs">'[17]General Inputs'!#REF!</definedName>
    <definedName name="GenEscRate">'[6]General Inputs'!$B$7</definedName>
    <definedName name="GSysLoss">'[6]General Inputs'!#REF!</definedName>
    <definedName name="Incentive">#REF!</definedName>
    <definedName name="IncrCost">#REF!</definedName>
    <definedName name="Inflate">'[9]AEG Bencost Pricing Inputs'!$F$129</definedName>
    <definedName name="Inflation">#REF!</definedName>
    <definedName name="kW_AnnualSavings">#REF!</definedName>
    <definedName name="kWh_AnnualSavings">#REF!</definedName>
    <definedName name="Lighting">#REF!</definedName>
    <definedName name="Line_Losses">'[9]Gen Inputs'!$B$20</definedName>
    <definedName name="LIPA_EDGE_inccost">'[9]Gen Inputs'!#REF!</definedName>
    <definedName name="LIPAEDGE_kWSavings">'[9]Gen Inputs'!#REF!</definedName>
    <definedName name="Load_Shapes">'[18]Load Shapes'!$A$2:$A$134</definedName>
    <definedName name="LoadShape">'[9]Load Profile'!$D$14,'[9]Load Profile'!$F$14,'[9]Load Profile'!$D$17</definedName>
    <definedName name="Loadshape_Summer_Intermediate">'[9]AEG Bencost Pricing Inputs'!#REF!</definedName>
    <definedName name="Loadshape_Summer_Off_PeaK">'[9]AEG Bencost Pricing Inputs'!#REF!</definedName>
    <definedName name="Loadshape_Summer_On_Peak">'[9]AEG Bencost Pricing Inputs'!#REF!</definedName>
    <definedName name="Loadshape_Winter_Intermediate">'[9]AEG Bencost Pricing Inputs'!#REF!</definedName>
    <definedName name="Loadshape_Winter_Off_Peak">'[9]AEG Bencost Pricing Inputs'!#REF!</definedName>
    <definedName name="LoadshapeNames">[19]Loadshapes!$B$4:$B$137</definedName>
    <definedName name="LoadShapes">[9]LoadShapes!$B$9:$CX$43</definedName>
    <definedName name="LowIncome">#REF!</definedName>
    <definedName name="LowIncomeNewHome">#REF!</definedName>
    <definedName name="Measure_Life">#REF!</definedName>
    <definedName name="measure_list">#REF!</definedName>
    <definedName name="Measures">#REF!</definedName>
    <definedName name="MeasureType">#REF!</definedName>
    <definedName name="Million">1000000</definedName>
    <definedName name="N">#REF!</definedName>
    <definedName name="NewHome">#REF!</definedName>
    <definedName name="NG_AllClasses_RetailRate">#REF!</definedName>
    <definedName name="NG_Com_RetailRate">#REF!</definedName>
    <definedName name="NG_Res_RetailRate">#REF!</definedName>
    <definedName name="NorthShore_LineLoss">'[11]General Inputs'!$C$12</definedName>
    <definedName name="NorthShore_NonRes_Rate">'[11]General Inputs'!$C$16</definedName>
    <definedName name="NorthShore_Res_Rate">'[11]General Inputs'!$C$15</definedName>
    <definedName name="NPV_BC_results">#REF!</definedName>
    <definedName name="NTG_CH">#REF!</definedName>
    <definedName name="NTG_Energy">#REF!</definedName>
    <definedName name="OM_Escalation">'[9]Gen Inputs'!$C$13</definedName>
    <definedName name="P">"P"</definedName>
    <definedName name="PAdmDR">'[6]General Inputs'!#REF!</definedName>
    <definedName name="PartDR">'[6]General Inputs'!#REF!</definedName>
    <definedName name="Participant_Discount_Rate">'[9]Gen Inputs'!$B$15</definedName>
    <definedName name="Peak">'[9]Gen Inputs'!$B$21</definedName>
    <definedName name="Peak_Line_Loss">'[11]General Inputs'!#REF!</definedName>
    <definedName name="PeakLineLoss">'[7]PY9 General Inputs'!$B$6</definedName>
    <definedName name="Peoples_LineLoss">'[11]General Inputs'!$B$12</definedName>
    <definedName name="Peoples_NonRes_Rate">'[11]General Inputs'!$B$16</definedName>
    <definedName name="Peoples_Res_Rate">'[11]General Inputs'!$B$15</definedName>
    <definedName name="_xlnm.Print_Area" localSheetId="0">'AIC 2021 NTGR Recommendations'!$A$6:$I$76</definedName>
    <definedName name="Program_Area">#REF!</definedName>
    <definedName name="program_name">#REF!</definedName>
    <definedName name="ProgramCodes">'[19]Program Data'!$B$13:$B$42</definedName>
    <definedName name="Project_Analysis_Year_1">'[9]Gen Inputs'!$B$19</definedName>
    <definedName name="Project_OandM">#REF!</definedName>
    <definedName name="rate_code">[9]References!$A$30:$A$37</definedName>
    <definedName name="rate_codes">[9]References!$A$30:$E$37</definedName>
    <definedName name="Refrigerator">#REF!</definedName>
    <definedName name="ReplOpEERexist">'[20]Sample Database'!#REF!</definedName>
    <definedName name="Retail_Rate_AllClasses">#REF!</definedName>
    <definedName name="Retail_Rate_commercial">'[9]Gen Inputs'!#REF!</definedName>
    <definedName name="Retail_Rate_residential">'[9]Gen Inputs'!$B$9</definedName>
    <definedName name="RetrofitData">#REF!</definedName>
    <definedName name="RPayDR">'[6]General Inputs'!#REF!</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ocDR">'[6]General Inputs'!#REF!</definedName>
    <definedName name="Social_Discount_Rate">'[9]Gen Inputs'!$B$17</definedName>
    <definedName name="StateTax">'[4]WACC &amp; IT'!#REF!</definedName>
    <definedName name="Summer">'[9]Gen Inputs'!$B$25</definedName>
    <definedName name="Summer_Intermediate">'[9]AEG Bencost Pricing Inputs'!#REF!</definedName>
    <definedName name="Summer_Off_PeaK">'[9]AEG Bencost Pricing Inputs'!#REF!</definedName>
    <definedName name="Summer_On_Peak">'[9]AEG Bencost Pricing Inputs'!#REF!</definedName>
    <definedName name="t">#REF!</definedName>
    <definedName name="Thousand">1000</definedName>
    <definedName name="Total_Incremental_Cost">#REF!</definedName>
    <definedName name="TRCNomDR">'[6]General Inputs'!$B$8</definedName>
    <definedName name="UDR">'[9]AEG Bencost Pricing Inputs'!$F$134</definedName>
    <definedName name="Utility_Discount_Rate">'[9]Gen Inputs'!$B$16</definedName>
    <definedName name="Variable_O_M">'[9]Gen Inputs'!$B$12</definedName>
    <definedName name="Winter">'[9]Gen Inputs'!$B$26</definedName>
    <definedName name="Winter_Intermediate">'[9]AEG Bencost Pricing Inputs'!#REF!</definedName>
    <definedName name="Winter_Off_Peak">'[9]AEG Bencost Pricing Inputs'!#REF!</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y">#REF!</definedName>
    <definedName name="ZoneCodes">'[10]Program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3" l="1"/>
  <c r="E43" i="3"/>
  <c r="E40" i="3"/>
  <c r="L27" i="3" l="1"/>
  <c r="F27" i="3"/>
  <c r="E27" i="3"/>
  <c r="E35" i="3" l="1"/>
  <c r="K70" i="3" l="1"/>
  <c r="K73" i="3"/>
  <c r="K72" i="3"/>
  <c r="G64" i="3" l="1"/>
  <c r="G63" i="3"/>
  <c r="F64" i="3"/>
  <c r="E64" i="3" s="1"/>
  <c r="F63" i="3"/>
  <c r="E63" i="3" l="1"/>
  <c r="E83" i="3"/>
  <c r="E82" i="3"/>
  <c r="E81" i="3"/>
  <c r="E80" i="3"/>
  <c r="E79" i="3"/>
  <c r="E78" i="3"/>
  <c r="E75" i="3"/>
  <c r="E74" i="3"/>
  <c r="E73" i="3"/>
  <c r="E72" i="3"/>
  <c r="E70" i="3"/>
  <c r="E69" i="3"/>
  <c r="E61" i="3"/>
  <c r="E60" i="3"/>
  <c r="E53" i="3"/>
  <c r="E51" i="3"/>
  <c r="E49" i="3"/>
  <c r="E47" i="3"/>
  <c r="E37" i="3"/>
  <c r="E65" i="3" l="1"/>
  <c r="E32" i="3"/>
  <c r="E26" i="3"/>
  <c r="E25" i="3"/>
  <c r="E24" i="3"/>
  <c r="E19" i="3"/>
  <c r="E18" i="3"/>
  <c r="E17" i="3"/>
  <c r="E14" i="3"/>
  <c r="E13" i="3"/>
  <c r="E12" i="3"/>
  <c r="E7" i="3"/>
  <c r="E8" i="3"/>
  <c r="E10" i="3"/>
  <c r="E9" i="3"/>
  <c r="K14" i="3" l="1"/>
  <c r="K13" i="3"/>
  <c r="K11" i="3"/>
  <c r="K10" i="3"/>
  <c r="F76" i="3" l="1"/>
  <c r="E76" i="3" s="1"/>
  <c r="K26" i="3" l="1"/>
  <c r="K2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Zachary Ross</author>
  </authors>
  <commentList>
    <comment ref="H32" authorId="0" shapeId="0" xr:uid="{C3751CA2-F8AD-45FD-A871-BF2DF5C3A3C6}">
      <text>
        <r>
          <rPr>
            <b/>
            <sz val="9"/>
            <color indexed="81"/>
            <rFont val="Tahoma"/>
            <family val="2"/>
          </rPr>
          <t>Zachary Ross:</t>
        </r>
        <r>
          <rPr>
            <sz val="9"/>
            <color indexed="81"/>
            <rFont val="Tahoma"/>
            <family val="2"/>
          </rPr>
          <t xml:space="preserve">
NPSO value is lighting-specific and not duplicative of portfolio-wide residential NPSO</t>
        </r>
      </text>
    </comment>
    <comment ref="H84" authorId="0" shapeId="0" xr:uid="{EA182EF4-85C4-4CE0-BF12-C1773C46DBEA}">
      <text>
        <r>
          <rPr>
            <b/>
            <sz val="9"/>
            <color indexed="81"/>
            <rFont val="Tahoma"/>
            <family val="2"/>
          </rPr>
          <t>Zachary Ross:</t>
        </r>
        <r>
          <rPr>
            <sz val="9"/>
            <color indexed="81"/>
            <rFont val="Tahoma"/>
            <family val="2"/>
          </rPr>
          <t xml:space="preserve">
This value is a multiplier on net savings and is not additive to NTGRs.</t>
        </r>
      </text>
    </comment>
    <comment ref="N84" authorId="0" shapeId="0" xr:uid="{DD20B1AB-5DF7-42E9-A60B-9B519F2299FA}">
      <text>
        <r>
          <rPr>
            <b/>
            <sz val="9"/>
            <color indexed="81"/>
            <rFont val="Tahoma"/>
            <family val="2"/>
          </rPr>
          <t>Zachary Ross:</t>
        </r>
        <r>
          <rPr>
            <sz val="9"/>
            <color indexed="81"/>
            <rFont val="Tahoma"/>
            <family val="2"/>
          </rPr>
          <t xml:space="preserve">
This value is a multiplier on net savings and is not additive to NTGRs.</t>
        </r>
      </text>
    </comment>
  </commentList>
</comments>
</file>

<file path=xl/sharedStrings.xml><?xml version="1.0" encoding="utf-8"?>
<sst xmlns="http://schemas.openxmlformats.org/spreadsheetml/2006/main" count="915" uniqueCount="180">
  <si>
    <t>N/A</t>
  </si>
  <si>
    <t>HVAC</t>
  </si>
  <si>
    <t>Brushless Motors</t>
  </si>
  <si>
    <t>Rationale</t>
  </si>
  <si>
    <t>Appliance Recycling</t>
  </si>
  <si>
    <t>Small Business Direct Install</t>
  </si>
  <si>
    <t>Showerheads</t>
  </si>
  <si>
    <t>E FR</t>
  </si>
  <si>
    <t>E Part SO</t>
  </si>
  <si>
    <t>E Non-Part SO</t>
  </si>
  <si>
    <t>G FR</t>
  </si>
  <si>
    <t>G Part SO</t>
  </si>
  <si>
    <t>G Non-Part SO</t>
  </si>
  <si>
    <t>Refrigerator</t>
  </si>
  <si>
    <t>Freezer</t>
  </si>
  <si>
    <t>Water Heater Setback</t>
  </si>
  <si>
    <t>Green Nozzles</t>
  </si>
  <si>
    <t>Most recent AIC specific value available</t>
  </si>
  <si>
    <t>PY5 (SO) and PY6 (FR) evaluations</t>
  </si>
  <si>
    <t>Residential</t>
  </si>
  <si>
    <t>Measure</t>
  </si>
  <si>
    <t>Electric Source(s)</t>
  </si>
  <si>
    <t>Gas Source(s)</t>
  </si>
  <si>
    <t>PY4 Evaluation - Part Self-Report</t>
  </si>
  <si>
    <t>Online Store Measures</t>
  </si>
  <si>
    <t>Core Program Lighting</t>
  </si>
  <si>
    <t>Core Program HVAC</t>
  </si>
  <si>
    <t>Core Program Leak Survey</t>
  </si>
  <si>
    <t>Core Program Specialty</t>
  </si>
  <si>
    <t>Core Program Steam Trap</t>
  </si>
  <si>
    <t>Core Program VFD</t>
  </si>
  <si>
    <t>Behavior Modification</t>
  </si>
  <si>
    <t>Savings determined through billing analysis</t>
  </si>
  <si>
    <t>Project specific NTG (see Rationale)</t>
  </si>
  <si>
    <t>PY8 Evaluation - Part Self-Report</t>
  </si>
  <si>
    <t>All Measures</t>
  </si>
  <si>
    <t>All Projects</t>
  </si>
  <si>
    <t xml:space="preserve">Multifamily </t>
  </si>
  <si>
    <t>LEDs (In-Unit)</t>
  </si>
  <si>
    <t>Programmable Thermostat (In-Unit)</t>
  </si>
  <si>
    <t>Faucet Aerators (In-Unit)</t>
  </si>
  <si>
    <t>Showerheads (In-Unit)</t>
  </si>
  <si>
    <t>Combined Heat and Power (CHP)</t>
  </si>
  <si>
    <t>SEER 16+ CAC/HP (RB) [Ducted]</t>
  </si>
  <si>
    <t>SEER 16+ CAC/HP (ER) [Ducted]</t>
  </si>
  <si>
    <t>Core Custom</t>
  </si>
  <si>
    <t>New Construction Lighting</t>
  </si>
  <si>
    <t>Initiative</t>
  </si>
  <si>
    <t>Advanced Power Strips (In-Unit)</t>
  </si>
  <si>
    <t>Pipe Wrap (In-Unit)</t>
  </si>
  <si>
    <t>Retail Products</t>
  </si>
  <si>
    <t>Pool Pumps</t>
  </si>
  <si>
    <t xml:space="preserve">Common Area Lighting (LEDs) </t>
  </si>
  <si>
    <t>Streetlighting</t>
  </si>
  <si>
    <t xml:space="preserve">Public Housing </t>
  </si>
  <si>
    <t xml:space="preserve">Participants have no ability to implement without AIC assistance. </t>
  </si>
  <si>
    <t>Evaluation Team Recommendation (see rationale)</t>
  </si>
  <si>
    <t>Most recent AIC specific value that can reasonably be applied to this program</t>
  </si>
  <si>
    <t>Faucet Aerators - Kitchen</t>
  </si>
  <si>
    <t>Faucet Aerators - Bath</t>
  </si>
  <si>
    <t>NPSO</t>
  </si>
  <si>
    <t>SAG consensus on low income programs</t>
  </si>
  <si>
    <t>Most recent AIC specific MF direct install value available</t>
  </si>
  <si>
    <t>PY8 Evaluation - Part Self-Report for In-Unit Measures</t>
  </si>
  <si>
    <t>SAG consensus value on education kits</t>
  </si>
  <si>
    <t>PY9 Evaluation - Non-Part Self Report</t>
  </si>
  <si>
    <t>PY8 Evaluation of the Midstream Lighting Program - Part Self-Report</t>
  </si>
  <si>
    <t>All Non-Income Qualified</t>
  </si>
  <si>
    <t>Program</t>
  </si>
  <si>
    <t>Business</t>
  </si>
  <si>
    <t>Custom</t>
  </si>
  <si>
    <t>Retro-Commissioning</t>
  </si>
  <si>
    <t>Standard</t>
  </si>
  <si>
    <t>Income Qualified</t>
  </si>
  <si>
    <t>Direct Distribution of Efficient Products</t>
  </si>
  <si>
    <t>SAG consensus</t>
  </si>
  <si>
    <t>In the absence of specific guidance in the IL-TRM, our evaluation judgement is that this savings estimate is closer to net than gross</t>
  </si>
  <si>
    <t>The evaluation team will determine project specific NTGRs upfront and these values will remain in place for the life of the project</t>
  </si>
  <si>
    <t>LEDs</t>
  </si>
  <si>
    <t>PY9 Evaluation of HEA Program - Part Self-Report</t>
  </si>
  <si>
    <t>Most appropriate Illinois-specific value that can be reasonably applied to this program</t>
  </si>
  <si>
    <t>Tier 1 Advanced Power Strips</t>
  </si>
  <si>
    <t>Tier 1 Advanced Power Strips - Income Eligible</t>
  </si>
  <si>
    <t>SAG consensus on low income programs; this NTGR will be applied to APS delivered through retailers serving income eligible customers</t>
  </si>
  <si>
    <t>PY8 Evaluation - Part Self-Report; IL-TRM V7.0 guidance on free-ridership for aerator savings</t>
  </si>
  <si>
    <t>PY8 Evaluation - Part Self-Report; IL-TRM V7.0 guidance on free-ridership for showerhead savings</t>
  </si>
  <si>
    <t>Most recent AIC specific value available; IL-TRM V7.0 guidance</t>
  </si>
  <si>
    <t>2018 Evaluation - Part Self-Report &amp; NP Self-Report for NPSO</t>
  </si>
  <si>
    <t>PY7 Evaluation - Part Self-Report &amp; 2018 Evaluation - NP Self-Report for NPSO</t>
  </si>
  <si>
    <t>PY4 Evaluation - Part Self-Report &amp; 2018 Evaluation - NP Self-Report for NPSO</t>
  </si>
  <si>
    <t>PY9 Evaluation - Part Self-Report &amp; 2018 Evaluation - NP Self-Report for NPSO</t>
  </si>
  <si>
    <t>PY8 Evaluation - Part Self-Report &amp; 2018 Evaluation - NP Self-Report for NPSO</t>
  </si>
  <si>
    <t>2018 Evaluation - Participant Self-Report</t>
  </si>
  <si>
    <t>Advanced Thermostats</t>
  </si>
  <si>
    <t>Advanced Thermostats (In-Unit)</t>
  </si>
  <si>
    <t>Utility-Owned Streetlighting</t>
  </si>
  <si>
    <t>Municipality-Owned Streetlighting</t>
  </si>
  <si>
    <t>Electric Recommended NTGRs</t>
  </si>
  <si>
    <t>Gas Recommended NTGRs</t>
  </si>
  <si>
    <t>2018 Evaluation - Part Self-Report</t>
  </si>
  <si>
    <t>Most recent AIC specific value</t>
  </si>
  <si>
    <t>Default value</t>
  </si>
  <si>
    <t>No AIC-specific research available</t>
  </si>
  <si>
    <t xml:space="preserve">AIC 2021 NTGR Recommendations </t>
  </si>
  <si>
    <t>Final Recommended 2020 Electric Value</t>
  </si>
  <si>
    <t>Recommended 2021 Electric Value</t>
  </si>
  <si>
    <t>Heat Pump Water Heaters</t>
  </si>
  <si>
    <t>CY2019 ComEd Recommendation for Heating &amp; Cooling Rebates</t>
  </si>
  <si>
    <t>SAG consensus value</t>
  </si>
  <si>
    <t>Clothes Washers</t>
  </si>
  <si>
    <t>Electric Clothes Dryers</t>
  </si>
  <si>
    <t>Air Purifiers</t>
  </si>
  <si>
    <t>Dehumidifiers</t>
  </si>
  <si>
    <t>Bathroom Vent Fans</t>
  </si>
  <si>
    <t>Water Dispensers</t>
  </si>
  <si>
    <t>2018 (FR) &amp; PY8 (SO) ComEd ES Rebate participant survey</t>
  </si>
  <si>
    <t>PY4 AIC Efficient Products participant survey</t>
  </si>
  <si>
    <t>Most recent Illinois-specific research available</t>
  </si>
  <si>
    <t>2020 Evaluation - Participant Self-Report</t>
  </si>
  <si>
    <t>Room Air Conditioner Recycling</t>
  </si>
  <si>
    <t>SAG-approved value for PY7 AIC Program</t>
  </si>
  <si>
    <t>Smart Savers</t>
  </si>
  <si>
    <t>Shower Restrictor Valve</t>
  </si>
  <si>
    <t>Air Sealing</t>
  </si>
  <si>
    <t>PY8 AIC Multifamily participant survey</t>
  </si>
  <si>
    <t>Default value in absence of available research</t>
  </si>
  <si>
    <t>Most recent AIC-specific research available</t>
  </si>
  <si>
    <t>Most recent AIC specific value available (Note: Consistent with IL-TRM V8.0 Sections 3.3.1, 4.5.4, and 5.5.6, if a mid-year adjustment is made to TRM measure characterizations for Specialty LEDs, the Illinois TAC and TRM Administrator will consider NTG assumptions and apply changes to this value if consensus is reached for all installs beginning 30 days after agreement is reached).</t>
  </si>
  <si>
    <t>2020 Evaluation - Participant and Trade Ally Self-Report</t>
  </si>
  <si>
    <t>2019 Evaluation - Part Self-Report</t>
  </si>
  <si>
    <t>Final Recommended 2020 Gas Value</t>
  </si>
  <si>
    <t>Recommended 2021 Gas Value</t>
  </si>
  <si>
    <t>LED Lighting</t>
  </si>
  <si>
    <t>SAG consensus on low income programs; this NTGR will be applied to LED lighting delivered delivered through retailers serving income-eligible customers</t>
  </si>
  <si>
    <t>SAG consensus on low income programs; this NTGR will be applied to air purifiers delivered through retailers serving income eligible customers</t>
  </si>
  <si>
    <t>SAG consensus on low income programs; this NTGR will be applied to dehumidifiers delivered through retailers serving income eligible customers</t>
  </si>
  <si>
    <t>SAG consensus on low income programs; this NTGR will be applied to pool pumps delivered to customers in low-income neighborhoods</t>
  </si>
  <si>
    <t>SAG consensus on low income programs; this NTGR will be applied to refrigerators delivered to customers in low-income neighborhoods</t>
  </si>
  <si>
    <t>SAG consensus on low income programs; this NTGR will be applied to freezers delivered to customers in low-income neighborhoods</t>
  </si>
  <si>
    <t>SAG consensus on low income programs; this NTGR will be applied to clothes washers delivered to customers in low-income neighborhoods</t>
  </si>
  <si>
    <t>SAG consensus on low income programs; this NTGR will be applied to clothes dryers delivered to customers in low-income neighborhoods</t>
  </si>
  <si>
    <t>SAG consensus on low income programs; this NTGR will be applied to vent fans delivered to customers in low-income neighborhoods</t>
  </si>
  <si>
    <t>SAG consensus on low income programs; this NTGR will be applied to water dispensers delivered to customers in low-income neighborhoods</t>
  </si>
  <si>
    <t>Small Business Refrigeration</t>
  </si>
  <si>
    <t>PY4 and PY6 Business Standard Evaluations</t>
  </si>
  <si>
    <t>Midstream HVAC</t>
  </si>
  <si>
    <t>Air Conditioners</t>
  </si>
  <si>
    <t>Food Bank Community LED Distribution</t>
  </si>
  <si>
    <t>Small Business Building Envelope</t>
  </si>
  <si>
    <t>PY9 ComEd Research</t>
  </si>
  <si>
    <t>While recent AIC-specific values are available, the AIC initiative underwent a significant change in 2019 and expects to focus primarily on these project types moving forward. Due to very low participation in these channels for AIC historically, we do not have enough information to recommend an channel-specific NTGR using only AIC data, but also believe that there are likely very large differences between compressed air and non-compressed air RCx</t>
  </si>
  <si>
    <t>Compressed Air RCx and Industrial Refrigeration RCx</t>
  </si>
  <si>
    <t>Average of PY9 and 2019 AIC Part Self Report</t>
  </si>
  <si>
    <t>Average of recent AIC-specific research given small sample sizes</t>
  </si>
  <si>
    <t>Initial Recommendations - August 31, 2020</t>
  </si>
  <si>
    <t>Recommendations highlighted in green are updates or recommendations from prior years being re-added.</t>
  </si>
  <si>
    <t>Research for recommendations highlighted in yellow is currently underway and updates are expected during September.</t>
  </si>
  <si>
    <t>Large Facilities RCx and RCx Lite</t>
  </si>
  <si>
    <t>Home Efficiency (non-IQ)</t>
  </si>
  <si>
    <t>Default value in absence of recent AIC-specific research.</t>
  </si>
  <si>
    <t>Xcel Energy Colorado Cooling Efficiency Product 2017 Evaluation</t>
  </si>
  <si>
    <t>No Illinois-specific evaluation research available</t>
  </si>
  <si>
    <t>Instant Incentives (Midstream) - Air Conditioners</t>
  </si>
  <si>
    <t>Instant Incentives (Midstream) - Advanced Thermostats</t>
  </si>
  <si>
    <t>Instant Incentives (Midstream) - Standard LED</t>
  </si>
  <si>
    <t>Instant Incentives (Midstream) - Linear LED</t>
  </si>
  <si>
    <t>Instant Incentives (Midstream) - Specialty LED</t>
  </si>
  <si>
    <t>Instant Incentives (Midstream) - Notched V-Belts</t>
  </si>
  <si>
    <t>Instant Incentives (Midstream) - Heat Pump Water Heaters</t>
  </si>
  <si>
    <t>Pool Pumps - Income Qualified</t>
  </si>
  <si>
    <t>Refrigerators - Income Qualified</t>
  </si>
  <si>
    <t>Freezers - Income Qualified</t>
  </si>
  <si>
    <t>Clothes Washers - Income Qualified</t>
  </si>
  <si>
    <t>Electric Clothes Dryers - Income Qualified</t>
  </si>
  <si>
    <t>Air Purifiers - Income Qualified</t>
  </si>
  <si>
    <t>LED Lighting - Income Qualified (Not including Big Box, DIY, or Warehouse)</t>
  </si>
  <si>
    <t>Dehumidifiers - Income Qualified</t>
  </si>
  <si>
    <t>Bathroom Vent Fans - Income Qualified</t>
  </si>
  <si>
    <t>Water Dispensers - Income Qualified</t>
  </si>
  <si>
    <t>Refrigerators and Freezers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</si>
</sst>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sz val="10"/>
      <color theme="1"/>
      <name val="Franklin Gothic Book"/>
      <family val="2"/>
    </font>
    <font>
      <i/>
      <sz val="10"/>
      <color theme="1"/>
      <name val="Franklin Gothic Book"/>
      <family val="2"/>
    </font>
    <font>
      <sz val="9"/>
      <color indexed="81"/>
      <name val="Tahoma"/>
      <family val="2"/>
    </font>
    <font>
      <b/>
      <sz val="9"/>
      <color indexed="81"/>
      <name val="Tahoma"/>
      <family val="2"/>
    </font>
    <font>
      <sz val="10"/>
      <name val="Franklin Gothic Book"/>
      <family val="2"/>
    </font>
    <font>
      <sz val="10"/>
      <color theme="1"/>
      <name val="Franklin Gothic Medium"/>
      <family val="2"/>
    </font>
  </fonts>
  <fills count="8">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C5"/>
        <bgColor indexed="64"/>
      </patternFill>
    </fill>
    <fill>
      <patternFill patternType="solid">
        <fgColor rgb="FFC6E0B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4">
    <xf numFmtId="0" fontId="0" fillId="0" borderId="0" xfId="0"/>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7" fillId="0" borderId="0" xfId="0" applyFont="1" applyAlignment="1">
      <alignment vertical="center"/>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20" fontId="2" fillId="0" borderId="0" xfId="0" applyNumberFormat="1" applyFont="1" applyAlignment="1">
      <alignment horizontal="center" vertical="center"/>
    </xf>
    <xf numFmtId="0" fontId="2" fillId="0" borderId="0" xfId="0" applyFont="1" applyAlignment="1">
      <alignment horizontal="center" vertical="center"/>
    </xf>
    <xf numFmtId="164" fontId="2" fillId="0" borderId="1" xfId="1" applyNumberFormat="1" applyFont="1" applyFill="1" applyBorder="1" applyAlignment="1">
      <alignment horizontal="center" vertical="center"/>
    </xf>
    <xf numFmtId="164" fontId="6" fillId="0" borderId="1" xfId="1" applyNumberFormat="1" applyFont="1" applyFill="1" applyBorder="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vertical="center"/>
    </xf>
    <xf numFmtId="0" fontId="7" fillId="2"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1" applyNumberFormat="1" applyFont="1" applyFill="1" applyBorder="1" applyAlignment="1">
      <alignment horizontal="left" vertical="center"/>
    </xf>
    <xf numFmtId="20" fontId="2" fillId="0" borderId="0" xfId="0" applyNumberFormat="1" applyFont="1" applyAlignment="1">
      <alignment vertical="center"/>
    </xf>
    <xf numFmtId="0" fontId="6"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1" xfId="0" applyFont="1" applyBorder="1" applyAlignment="1">
      <alignment vertical="center"/>
    </xf>
    <xf numFmtId="0" fontId="6" fillId="0" borderId="1" xfId="0" applyFont="1" applyBorder="1" applyAlignment="1">
      <alignment vertical="center"/>
    </xf>
    <xf numFmtId="0" fontId="2" fillId="5" borderId="1" xfId="0" applyFont="1" applyFill="1" applyBorder="1" applyAlignment="1">
      <alignment vertical="center"/>
    </xf>
    <xf numFmtId="164" fontId="2" fillId="5" borderId="1" xfId="1" applyNumberFormat="1" applyFont="1" applyFill="1" applyBorder="1" applyAlignment="1">
      <alignment horizontal="center" vertical="center"/>
    </xf>
    <xf numFmtId="0" fontId="2" fillId="6" borderId="1" xfId="0" applyFont="1" applyFill="1" applyBorder="1" applyAlignment="1">
      <alignment vertical="center"/>
    </xf>
    <xf numFmtId="164" fontId="2" fillId="6" borderId="1" xfId="1" applyNumberFormat="1" applyFont="1" applyFill="1" applyBorder="1" applyAlignment="1">
      <alignment horizontal="center" vertical="center"/>
    </xf>
    <xf numFmtId="164" fontId="2" fillId="5" borderId="1" xfId="1" applyNumberFormat="1" applyFont="1" applyFill="1" applyBorder="1" applyAlignment="1">
      <alignment horizontal="left" vertical="center"/>
    </xf>
    <xf numFmtId="0" fontId="3" fillId="6" borderId="0" xfId="0" applyFont="1" applyFill="1" applyBorder="1" applyAlignment="1">
      <alignment vertical="center"/>
    </xf>
    <xf numFmtId="20" fontId="2" fillId="6" borderId="0" xfId="0" applyNumberFormat="1" applyFont="1" applyFill="1" applyAlignment="1">
      <alignment vertical="center"/>
    </xf>
    <xf numFmtId="0" fontId="3" fillId="7" borderId="0" xfId="0" applyFont="1" applyFill="1" applyBorder="1" applyAlignment="1">
      <alignment vertical="center"/>
    </xf>
    <xf numFmtId="0" fontId="7" fillId="4"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C6E0B4"/>
      <color rgb="FF92D050"/>
      <color rgb="FFFFFFC5"/>
      <color rgb="FFDDEBF7"/>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DC\Projects\LIPA\Optimal%20Energy%20Documentation\PST%20v2.05.05%20ELI%20Block%208%2001-22-08%20Res%20budget%20corrected%20-CONFIDENTIAL\PST%20v2.05.05%20ELI%20Block%208%2001-22-08%20Res%20budget%20corrected%20-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COTTR~1\AppData\Local\Temp\TRC%20Analysis%2012.6.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coughlin\Downloads\BenCost%20for%20LIPA%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csynhors\LOCALS~1\Temp\notes6030C8\CHY0405%2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heyenne%20Light,%20Fuel%20&amp;%20Power\Rate%20Case\2005%20Rate%20Case\Models\Final%20Settled%20Ra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lients\RG&amp;E\bencost\RG&amp;E.combined%20benco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ecoughlin\Application%20Data\Microsoft\Excel\2012%20Empire%20MEEIA%20Program%20Benco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2010%20ELI%20Portfolio%20Preliminary%20BC%20Analysis.AE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nsulting\Projects%20&amp;%20Utility%20Info\Active\NY\LIPA\ELI\2008%20scenarios\Blocks%205-8%20as%20submitted\PST%20v2.05.05a%20ELI%20Block%207%2001-14-08%20-submi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pvelcenbach\AppData\Local\Microsoft\Windows\Temporary%20Internet%20Files\Content.Outlook\TKNIWZLU\LIPA%20Cool%20Homes%20Equipment%20Savings%20Calculations%203%2031%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s\Black%20Hills%20Power,%20Inc\Rate%20Case\2009%20-%20BHP%20-%20SD\Cost%20of%20Service%20Models\Master%20Rate%20Filing%20Statement-July%2008%20-%20June%2009-Settlement%20with%20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coughlin\AppData\Local\Microsoft\Windows\Temporary%20Internet%20Files\Content.Outlook\E96JJ0G2\LIPA%20Direct%20Install%20-%20Commercial%20AC%20Early%20Retirement%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5">
          <cell r="B5">
            <v>1.0669999999999999</v>
          </cell>
        </row>
        <row r="6">
          <cell r="B6">
            <v>1.0780000000000001</v>
          </cell>
        </row>
        <row r="7">
          <cell r="B7">
            <v>1.071</v>
          </cell>
        </row>
        <row r="8">
          <cell r="B8">
            <v>1.0044603000000001</v>
          </cell>
        </row>
      </sheetData>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0">
          <cell r="C10">
            <v>2.3E-2</v>
          </cell>
        </row>
        <row r="12">
          <cell r="B12">
            <v>0</v>
          </cell>
        </row>
        <row r="13">
          <cell r="C13">
            <v>2.5000000000000001E-2</v>
          </cell>
        </row>
        <row r="15">
          <cell r="B15">
            <v>5.6430000000000001E-2</v>
          </cell>
        </row>
        <row r="16">
          <cell r="B16">
            <v>5.6430000000000001E-2</v>
          </cell>
        </row>
        <row r="17">
          <cell r="B17">
            <v>5.6430000000000001E-2</v>
          </cell>
        </row>
        <row r="18">
          <cell r="B18">
            <v>2010</v>
          </cell>
        </row>
        <row r="19">
          <cell r="B19">
            <v>2011</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4"/>
  <sheetViews>
    <sheetView tabSelected="1" zoomScale="80" zoomScaleNormal="80" workbookViewId="0">
      <selection activeCell="E21" sqref="E21"/>
    </sheetView>
  </sheetViews>
  <sheetFormatPr defaultColWidth="9.1796875" defaultRowHeight="13.5" x14ac:dyDescent="0.35"/>
  <cols>
    <col min="1" max="1" width="11.453125" style="1" customWidth="1"/>
    <col min="2" max="2" width="34.81640625" style="1" customWidth="1"/>
    <col min="3" max="3" width="64.54296875" style="1" customWidth="1"/>
    <col min="4" max="4" width="13.81640625" style="1" customWidth="1"/>
    <col min="5" max="5" width="13.81640625" style="10" customWidth="1"/>
    <col min="6" max="8" width="8.54296875" style="10" customWidth="1"/>
    <col min="9" max="9" width="77.81640625" style="1" customWidth="1"/>
    <col min="10" max="10" width="13.81640625" style="1" customWidth="1"/>
    <col min="11" max="11" width="14" style="10" customWidth="1"/>
    <col min="12" max="14" width="8.54296875" style="10" customWidth="1"/>
    <col min="15" max="15" width="21.7265625" style="1" customWidth="1"/>
    <col min="16" max="16" width="47.7265625" style="1" customWidth="1"/>
    <col min="17" max="16384" width="9.1796875" style="2"/>
  </cols>
  <sheetData>
    <row r="1" spans="1:17" x14ac:dyDescent="0.35">
      <c r="A1" s="6" t="s">
        <v>103</v>
      </c>
      <c r="C1" s="18"/>
      <c r="D1" s="18"/>
      <c r="E1" s="9"/>
      <c r="J1" s="18"/>
    </row>
    <row r="2" spans="1:17" x14ac:dyDescent="0.35">
      <c r="A2" s="3" t="s">
        <v>154</v>
      </c>
      <c r="C2" s="18"/>
      <c r="D2" s="18"/>
      <c r="E2" s="9"/>
      <c r="J2" s="18"/>
    </row>
    <row r="3" spans="1:17" s="13" customFormat="1" x14ac:dyDescent="0.35">
      <c r="A3" s="30" t="s">
        <v>155</v>
      </c>
      <c r="B3" s="30"/>
      <c r="C3" s="30"/>
      <c r="D3" s="30"/>
      <c r="E3" s="9"/>
      <c r="F3" s="10"/>
      <c r="G3" s="10"/>
      <c r="H3" s="10"/>
      <c r="I3" s="1"/>
      <c r="J3" s="1"/>
      <c r="K3" s="10"/>
      <c r="L3" s="10"/>
      <c r="M3" s="10"/>
      <c r="N3" s="10"/>
      <c r="O3" s="1"/>
      <c r="P3" s="1"/>
    </row>
    <row r="4" spans="1:17" s="13" customFormat="1" x14ac:dyDescent="0.35">
      <c r="A4" s="28" t="s">
        <v>156</v>
      </c>
      <c r="B4" s="28"/>
      <c r="C4" s="29"/>
      <c r="D4" s="29"/>
      <c r="E4" s="9"/>
      <c r="F4" s="10"/>
      <c r="G4" s="10"/>
      <c r="H4" s="10"/>
      <c r="I4" s="1"/>
      <c r="J4" s="1"/>
      <c r="K4" s="10"/>
      <c r="L4" s="10"/>
      <c r="M4" s="10"/>
      <c r="N4" s="10"/>
      <c r="O4" s="1"/>
      <c r="P4" s="1"/>
    </row>
    <row r="5" spans="1:17" x14ac:dyDescent="0.35">
      <c r="C5" s="13"/>
      <c r="D5" s="13"/>
      <c r="E5" s="31" t="s">
        <v>97</v>
      </c>
      <c r="F5" s="31"/>
      <c r="G5" s="31"/>
      <c r="H5" s="31"/>
      <c r="I5" s="31"/>
      <c r="J5" s="13"/>
      <c r="K5" s="32" t="s">
        <v>98</v>
      </c>
      <c r="L5" s="32"/>
      <c r="M5" s="32"/>
      <c r="N5" s="32"/>
      <c r="O5" s="33"/>
    </row>
    <row r="6" spans="1:17" s="4" customFormat="1" ht="54" x14ac:dyDescent="0.35">
      <c r="A6" s="15" t="s">
        <v>68</v>
      </c>
      <c r="B6" s="15" t="s">
        <v>47</v>
      </c>
      <c r="C6" s="15" t="s">
        <v>20</v>
      </c>
      <c r="D6" s="15" t="s">
        <v>104</v>
      </c>
      <c r="E6" s="7" t="s">
        <v>105</v>
      </c>
      <c r="F6" s="7" t="s">
        <v>7</v>
      </c>
      <c r="G6" s="7" t="s">
        <v>8</v>
      </c>
      <c r="H6" s="7" t="s">
        <v>9</v>
      </c>
      <c r="I6" s="7" t="s">
        <v>21</v>
      </c>
      <c r="J6" s="15" t="s">
        <v>130</v>
      </c>
      <c r="K6" s="8" t="s">
        <v>131</v>
      </c>
      <c r="L6" s="8" t="s">
        <v>10</v>
      </c>
      <c r="M6" s="8" t="s">
        <v>11</v>
      </c>
      <c r="N6" s="8" t="s">
        <v>12</v>
      </c>
      <c r="O6" s="8" t="s">
        <v>22</v>
      </c>
      <c r="P6" s="15" t="s">
        <v>3</v>
      </c>
    </row>
    <row r="7" spans="1:17" x14ac:dyDescent="0.35">
      <c r="A7" s="25" t="s">
        <v>69</v>
      </c>
      <c r="B7" s="25" t="s">
        <v>72</v>
      </c>
      <c r="C7" s="25" t="s">
        <v>25</v>
      </c>
      <c r="D7" s="26">
        <v>0.83920000000000006</v>
      </c>
      <c r="E7" s="26">
        <f>1-F7+G7+H7</f>
        <v>0.83920000000000006</v>
      </c>
      <c r="F7" s="26">
        <v>0.17399999999999999</v>
      </c>
      <c r="G7" s="26">
        <v>1.2999999999999999E-2</v>
      </c>
      <c r="H7" s="26">
        <v>2.0000000000000001E-4</v>
      </c>
      <c r="I7" s="25" t="s">
        <v>87</v>
      </c>
      <c r="J7" s="26" t="s">
        <v>0</v>
      </c>
      <c r="K7" s="26" t="s">
        <v>0</v>
      </c>
      <c r="L7" s="26" t="s">
        <v>0</v>
      </c>
      <c r="M7" s="26" t="s">
        <v>0</v>
      </c>
      <c r="N7" s="26" t="s">
        <v>0</v>
      </c>
      <c r="O7" s="25" t="s">
        <v>0</v>
      </c>
      <c r="P7" s="25" t="s">
        <v>17</v>
      </c>
    </row>
    <row r="8" spans="1:17" x14ac:dyDescent="0.35">
      <c r="A8" s="25" t="s">
        <v>69</v>
      </c>
      <c r="B8" s="25" t="s">
        <v>72</v>
      </c>
      <c r="C8" s="25" t="s">
        <v>26</v>
      </c>
      <c r="D8" s="26">
        <v>0.68320000000000003</v>
      </c>
      <c r="E8" s="26">
        <f t="shared" ref="E8:E32" si="0">1-F8+G8+H8</f>
        <v>0.68320000000000003</v>
      </c>
      <c r="F8" s="26">
        <v>0.317</v>
      </c>
      <c r="G8" s="26">
        <v>0</v>
      </c>
      <c r="H8" s="26">
        <v>2.0000000000000001E-4</v>
      </c>
      <c r="I8" s="25" t="s">
        <v>87</v>
      </c>
      <c r="J8" s="26">
        <v>0.49399999999999999</v>
      </c>
      <c r="K8" s="26">
        <v>0.42599999999999999</v>
      </c>
      <c r="L8" s="26">
        <v>0.57399999999999995</v>
      </c>
      <c r="M8" s="26">
        <v>0</v>
      </c>
      <c r="N8" s="26">
        <v>0</v>
      </c>
      <c r="O8" s="25" t="s">
        <v>87</v>
      </c>
      <c r="P8" s="25" t="s">
        <v>17</v>
      </c>
    </row>
    <row r="9" spans="1:17" x14ac:dyDescent="0.35">
      <c r="A9" s="25" t="s">
        <v>69</v>
      </c>
      <c r="B9" s="25" t="s">
        <v>72</v>
      </c>
      <c r="C9" s="25" t="s">
        <v>27</v>
      </c>
      <c r="D9" s="26">
        <v>0.84919999999999995</v>
      </c>
      <c r="E9" s="26">
        <f t="shared" si="0"/>
        <v>0.84919999999999995</v>
      </c>
      <c r="F9" s="26">
        <v>0.151</v>
      </c>
      <c r="G9" s="26">
        <v>0</v>
      </c>
      <c r="H9" s="26">
        <v>2.0000000000000001E-4</v>
      </c>
      <c r="I9" s="25" t="s">
        <v>87</v>
      </c>
      <c r="J9" s="26" t="s">
        <v>0</v>
      </c>
      <c r="K9" s="26" t="s">
        <v>0</v>
      </c>
      <c r="L9" s="26" t="s">
        <v>0</v>
      </c>
      <c r="M9" s="26" t="s">
        <v>0</v>
      </c>
      <c r="N9" s="26" t="s">
        <v>0</v>
      </c>
      <c r="O9" s="25" t="s">
        <v>0</v>
      </c>
      <c r="P9" s="25" t="s">
        <v>17</v>
      </c>
      <c r="Q9" s="13"/>
    </row>
    <row r="10" spans="1:17" x14ac:dyDescent="0.35">
      <c r="A10" s="25" t="s">
        <v>69</v>
      </c>
      <c r="B10" s="25" t="s">
        <v>72</v>
      </c>
      <c r="C10" s="25" t="s">
        <v>28</v>
      </c>
      <c r="D10" s="26">
        <v>0.84919999999999995</v>
      </c>
      <c r="E10" s="26">
        <f t="shared" si="0"/>
        <v>0.84919999999999995</v>
      </c>
      <c r="F10" s="26">
        <v>0.152</v>
      </c>
      <c r="G10" s="26">
        <v>1E-3</v>
      </c>
      <c r="H10" s="26">
        <v>2.0000000000000001E-4</v>
      </c>
      <c r="I10" s="25" t="s">
        <v>88</v>
      </c>
      <c r="J10" s="26">
        <v>0.67500000000000004</v>
      </c>
      <c r="K10" s="26">
        <f>1-L10+M10+N10</f>
        <v>0.67500000000000004</v>
      </c>
      <c r="L10" s="26">
        <v>0.32500000000000001</v>
      </c>
      <c r="M10" s="26">
        <v>0</v>
      </c>
      <c r="N10" s="26">
        <v>0</v>
      </c>
      <c r="O10" s="25" t="s">
        <v>88</v>
      </c>
      <c r="P10" s="25" t="s">
        <v>17</v>
      </c>
    </row>
    <row r="11" spans="1:17" x14ac:dyDescent="0.35">
      <c r="A11" s="25" t="s">
        <v>69</v>
      </c>
      <c r="B11" s="25" t="s">
        <v>72</v>
      </c>
      <c r="C11" s="25" t="s">
        <v>29</v>
      </c>
      <c r="D11" s="26" t="s">
        <v>0</v>
      </c>
      <c r="E11" s="26" t="s">
        <v>0</v>
      </c>
      <c r="F11" s="26" t="s">
        <v>0</v>
      </c>
      <c r="G11" s="26" t="s">
        <v>0</v>
      </c>
      <c r="H11" s="26" t="s">
        <v>0</v>
      </c>
      <c r="I11" s="25" t="s">
        <v>88</v>
      </c>
      <c r="J11" s="26">
        <v>0.60799999999999998</v>
      </c>
      <c r="K11" s="26">
        <f>1-L11+M11+N11</f>
        <v>0.60799999999999998</v>
      </c>
      <c r="L11" s="26">
        <v>0.39200000000000002</v>
      </c>
      <c r="M11" s="26">
        <v>0</v>
      </c>
      <c r="N11" s="26">
        <v>0</v>
      </c>
      <c r="O11" s="25" t="s">
        <v>88</v>
      </c>
      <c r="P11" s="25" t="s">
        <v>17</v>
      </c>
    </row>
    <row r="12" spans="1:17" x14ac:dyDescent="0.35">
      <c r="A12" s="25" t="s">
        <v>69</v>
      </c>
      <c r="B12" s="25" t="s">
        <v>72</v>
      </c>
      <c r="C12" s="25" t="s">
        <v>30</v>
      </c>
      <c r="D12" s="26">
        <v>0.83319999999999994</v>
      </c>
      <c r="E12" s="26">
        <f t="shared" si="0"/>
        <v>0.83319999999999994</v>
      </c>
      <c r="F12" s="26">
        <v>0.16800000000000001</v>
      </c>
      <c r="G12" s="26">
        <v>1E-3</v>
      </c>
      <c r="H12" s="26">
        <v>2.0000000000000001E-4</v>
      </c>
      <c r="I12" s="25" t="s">
        <v>88</v>
      </c>
      <c r="J12" s="26" t="s">
        <v>0</v>
      </c>
      <c r="K12" s="26" t="s">
        <v>0</v>
      </c>
      <c r="L12" s="26" t="s">
        <v>0</v>
      </c>
      <c r="M12" s="26" t="s">
        <v>0</v>
      </c>
      <c r="N12" s="26" t="s">
        <v>0</v>
      </c>
      <c r="O12" s="25" t="s">
        <v>0</v>
      </c>
      <c r="P12" s="25" t="s">
        <v>17</v>
      </c>
    </row>
    <row r="13" spans="1:17" x14ac:dyDescent="0.35">
      <c r="A13" s="25" t="s">
        <v>69</v>
      </c>
      <c r="B13" s="25" t="s">
        <v>72</v>
      </c>
      <c r="C13" s="25" t="s">
        <v>16</v>
      </c>
      <c r="D13" s="26">
        <v>0.92019999999999991</v>
      </c>
      <c r="E13" s="26">
        <f t="shared" si="0"/>
        <v>0.92019999999999991</v>
      </c>
      <c r="F13" s="26">
        <v>0.17</v>
      </c>
      <c r="G13" s="26">
        <v>0.09</v>
      </c>
      <c r="H13" s="26">
        <v>2.0000000000000001E-4</v>
      </c>
      <c r="I13" s="25" t="s">
        <v>89</v>
      </c>
      <c r="J13" s="26">
        <v>0.89</v>
      </c>
      <c r="K13" s="26">
        <f>1-L13+M13+N13</f>
        <v>0.89</v>
      </c>
      <c r="L13" s="26">
        <v>0.21</v>
      </c>
      <c r="M13" s="26">
        <v>0.1</v>
      </c>
      <c r="N13" s="26">
        <v>0</v>
      </c>
      <c r="O13" s="25" t="s">
        <v>89</v>
      </c>
      <c r="P13" s="25" t="s">
        <v>17</v>
      </c>
    </row>
    <row r="14" spans="1:17" x14ac:dyDescent="0.35">
      <c r="A14" s="25" t="s">
        <v>69</v>
      </c>
      <c r="B14" s="25" t="s">
        <v>72</v>
      </c>
      <c r="C14" s="25" t="s">
        <v>5</v>
      </c>
      <c r="D14" s="26">
        <v>0.90820000000000001</v>
      </c>
      <c r="E14" s="26">
        <f t="shared" si="0"/>
        <v>0.90820000000000001</v>
      </c>
      <c r="F14" s="26">
        <v>9.4E-2</v>
      </c>
      <c r="G14" s="26">
        <v>2E-3</v>
      </c>
      <c r="H14" s="26">
        <v>2.0000000000000001E-4</v>
      </c>
      <c r="I14" s="25" t="s">
        <v>87</v>
      </c>
      <c r="J14" s="26">
        <v>0.96199999999999997</v>
      </c>
      <c r="K14" s="26">
        <f>1-L14+M14+N14</f>
        <v>0.90800000000000003</v>
      </c>
      <c r="L14" s="26">
        <v>9.4E-2</v>
      </c>
      <c r="M14" s="26">
        <v>2E-3</v>
      </c>
      <c r="N14" s="26">
        <v>0</v>
      </c>
      <c r="O14" s="25" t="s">
        <v>87</v>
      </c>
      <c r="P14" s="25" t="s">
        <v>17</v>
      </c>
    </row>
    <row r="15" spans="1:17" s="13" customFormat="1" x14ac:dyDescent="0.35">
      <c r="A15" s="23" t="s">
        <v>69</v>
      </c>
      <c r="B15" s="23" t="s">
        <v>72</v>
      </c>
      <c r="C15" s="23" t="s">
        <v>148</v>
      </c>
      <c r="D15" s="24">
        <v>0.90820000000000001</v>
      </c>
      <c r="E15" s="24">
        <v>0.90820000000000001</v>
      </c>
      <c r="F15" s="24">
        <v>9.4E-2</v>
      </c>
      <c r="G15" s="24">
        <v>2E-3</v>
      </c>
      <c r="H15" s="24">
        <v>2.0000000000000001E-4</v>
      </c>
      <c r="I15" s="23" t="s">
        <v>87</v>
      </c>
      <c r="J15" s="24">
        <v>0.96199999999999997</v>
      </c>
      <c r="K15" s="24">
        <v>0.90800000000000003</v>
      </c>
      <c r="L15" s="24">
        <v>9.4E-2</v>
      </c>
      <c r="M15" s="24">
        <v>2E-3</v>
      </c>
      <c r="N15" s="24">
        <v>0</v>
      </c>
      <c r="O15" s="23" t="s">
        <v>87</v>
      </c>
      <c r="P15" s="23" t="s">
        <v>17</v>
      </c>
    </row>
    <row r="16" spans="1:17" s="13" customFormat="1" x14ac:dyDescent="0.35">
      <c r="A16" s="23" t="s">
        <v>69</v>
      </c>
      <c r="B16" s="23" t="s">
        <v>72</v>
      </c>
      <c r="C16" s="23" t="s">
        <v>143</v>
      </c>
      <c r="D16" s="24" t="s">
        <v>0</v>
      </c>
      <c r="E16" s="24">
        <v>0.86</v>
      </c>
      <c r="F16" s="24">
        <v>0.14000000000000001</v>
      </c>
      <c r="G16" s="24">
        <v>0</v>
      </c>
      <c r="H16" s="24">
        <v>0</v>
      </c>
      <c r="I16" s="23" t="s">
        <v>144</v>
      </c>
      <c r="J16" s="24" t="s">
        <v>0</v>
      </c>
      <c r="K16" s="24">
        <v>0.86</v>
      </c>
      <c r="L16" s="24">
        <v>0.14000000000000001</v>
      </c>
      <c r="M16" s="24">
        <v>0</v>
      </c>
      <c r="N16" s="24">
        <v>0</v>
      </c>
      <c r="O16" s="23" t="s">
        <v>144</v>
      </c>
      <c r="P16" s="23" t="s">
        <v>17</v>
      </c>
    </row>
    <row r="17" spans="1:16" x14ac:dyDescent="0.35">
      <c r="A17" s="14" t="s">
        <v>69</v>
      </c>
      <c r="B17" s="14" t="s">
        <v>72</v>
      </c>
      <c r="C17" s="14" t="s">
        <v>165</v>
      </c>
      <c r="D17" s="11">
        <v>0.91620000000000001</v>
      </c>
      <c r="E17" s="11">
        <f t="shared" si="0"/>
        <v>0.91620000000000001</v>
      </c>
      <c r="F17" s="11">
        <v>8.6999999999999994E-2</v>
      </c>
      <c r="G17" s="11">
        <v>3.0000000000000001E-3</v>
      </c>
      <c r="H17" s="11">
        <v>2.0000000000000001E-4</v>
      </c>
      <c r="I17" s="14" t="s">
        <v>90</v>
      </c>
      <c r="J17" s="11" t="s">
        <v>0</v>
      </c>
      <c r="K17" s="11" t="s">
        <v>0</v>
      </c>
      <c r="L17" s="11" t="s">
        <v>0</v>
      </c>
      <c r="M17" s="11" t="s">
        <v>0</v>
      </c>
      <c r="N17" s="11" t="s">
        <v>0</v>
      </c>
      <c r="O17" s="14" t="s">
        <v>0</v>
      </c>
      <c r="P17" s="14" t="s">
        <v>17</v>
      </c>
    </row>
    <row r="18" spans="1:16" x14ac:dyDescent="0.35">
      <c r="A18" s="14" t="s">
        <v>69</v>
      </c>
      <c r="B18" s="14" t="s">
        <v>72</v>
      </c>
      <c r="C18" s="14" t="s">
        <v>166</v>
      </c>
      <c r="D18" s="11">
        <v>0.91620000000000001</v>
      </c>
      <c r="E18" s="11">
        <f t="shared" si="0"/>
        <v>0.91620000000000001</v>
      </c>
      <c r="F18" s="11">
        <v>8.6999999999999994E-2</v>
      </c>
      <c r="G18" s="11">
        <v>3.0000000000000001E-3</v>
      </c>
      <c r="H18" s="11">
        <v>2.0000000000000001E-4</v>
      </c>
      <c r="I18" s="14" t="s">
        <v>90</v>
      </c>
      <c r="J18" s="11" t="s">
        <v>0</v>
      </c>
      <c r="K18" s="11" t="s">
        <v>0</v>
      </c>
      <c r="L18" s="11" t="s">
        <v>0</v>
      </c>
      <c r="M18" s="11" t="s">
        <v>0</v>
      </c>
      <c r="N18" s="11" t="s">
        <v>0</v>
      </c>
      <c r="O18" s="14" t="s">
        <v>0</v>
      </c>
      <c r="P18" s="14" t="s">
        <v>127</v>
      </c>
    </row>
    <row r="19" spans="1:16" x14ac:dyDescent="0.35">
      <c r="A19" s="14" t="s">
        <v>69</v>
      </c>
      <c r="B19" s="14" t="s">
        <v>72</v>
      </c>
      <c r="C19" s="14" t="s">
        <v>164</v>
      </c>
      <c r="D19" s="11">
        <v>0.91620000000000001</v>
      </c>
      <c r="E19" s="11">
        <f t="shared" si="0"/>
        <v>0.91620000000000001</v>
      </c>
      <c r="F19" s="11">
        <v>8.6999999999999994E-2</v>
      </c>
      <c r="G19" s="11">
        <v>3.0000000000000001E-3</v>
      </c>
      <c r="H19" s="11">
        <v>2.0000000000000001E-4</v>
      </c>
      <c r="I19" s="14" t="s">
        <v>90</v>
      </c>
      <c r="J19" s="11" t="s">
        <v>0</v>
      </c>
      <c r="K19" s="11" t="s">
        <v>0</v>
      </c>
      <c r="L19" s="11" t="s">
        <v>0</v>
      </c>
      <c r="M19" s="11" t="s">
        <v>0</v>
      </c>
      <c r="N19" s="11" t="s">
        <v>0</v>
      </c>
      <c r="O19" s="14" t="s">
        <v>0</v>
      </c>
      <c r="P19" s="14" t="s">
        <v>17</v>
      </c>
    </row>
    <row r="20" spans="1:16" s="13" customFormat="1" x14ac:dyDescent="0.35">
      <c r="A20" s="23" t="s">
        <v>69</v>
      </c>
      <c r="B20" s="23" t="s">
        <v>72</v>
      </c>
      <c r="C20" s="23" t="s">
        <v>163</v>
      </c>
      <c r="D20" s="24" t="s">
        <v>0</v>
      </c>
      <c r="E20" s="24" t="s">
        <v>0</v>
      </c>
      <c r="F20" s="24" t="s">
        <v>0</v>
      </c>
      <c r="G20" s="24" t="s">
        <v>0</v>
      </c>
      <c r="H20" s="24" t="s">
        <v>0</v>
      </c>
      <c r="I20" s="23" t="s">
        <v>56</v>
      </c>
      <c r="J20" s="24" t="s">
        <v>0</v>
      </c>
      <c r="K20" s="24" t="s">
        <v>0</v>
      </c>
      <c r="L20" s="24" t="s">
        <v>0</v>
      </c>
      <c r="M20" s="24" t="s">
        <v>0</v>
      </c>
      <c r="N20" s="24" t="s">
        <v>0</v>
      </c>
      <c r="O20" s="23" t="s">
        <v>56</v>
      </c>
      <c r="P20" s="23" t="s">
        <v>76</v>
      </c>
    </row>
    <row r="21" spans="1:16" s="13" customFormat="1" x14ac:dyDescent="0.35">
      <c r="A21" s="14" t="s">
        <v>69</v>
      </c>
      <c r="B21" s="14" t="s">
        <v>72</v>
      </c>
      <c r="C21" s="14" t="s">
        <v>167</v>
      </c>
      <c r="D21" s="11" t="s">
        <v>0</v>
      </c>
      <c r="E21" s="11">
        <v>0.8</v>
      </c>
      <c r="F21" s="11" t="s">
        <v>0</v>
      </c>
      <c r="G21" s="11" t="s">
        <v>0</v>
      </c>
      <c r="H21" s="11" t="s">
        <v>0</v>
      </c>
      <c r="I21" s="14" t="s">
        <v>101</v>
      </c>
      <c r="J21" s="11" t="s">
        <v>0</v>
      </c>
      <c r="K21" s="11" t="s">
        <v>0</v>
      </c>
      <c r="L21" s="11" t="s">
        <v>0</v>
      </c>
      <c r="M21" s="11" t="s">
        <v>0</v>
      </c>
      <c r="N21" s="11" t="s">
        <v>0</v>
      </c>
      <c r="O21" s="14" t="s">
        <v>0</v>
      </c>
      <c r="P21" s="14" t="s">
        <v>125</v>
      </c>
    </row>
    <row r="22" spans="1:16" s="13" customFormat="1" x14ac:dyDescent="0.35">
      <c r="A22" s="23" t="s">
        <v>69</v>
      </c>
      <c r="B22" s="23" t="s">
        <v>72</v>
      </c>
      <c r="C22" s="23" t="s">
        <v>162</v>
      </c>
      <c r="D22" s="24" t="s">
        <v>0</v>
      </c>
      <c r="E22" s="24">
        <v>0.89</v>
      </c>
      <c r="F22" s="24" t="s">
        <v>0</v>
      </c>
      <c r="G22" s="24" t="s">
        <v>0</v>
      </c>
      <c r="H22" s="24" t="s">
        <v>0</v>
      </c>
      <c r="I22" s="23" t="s">
        <v>160</v>
      </c>
      <c r="J22" s="24" t="s">
        <v>0</v>
      </c>
      <c r="K22" s="24" t="s">
        <v>0</v>
      </c>
      <c r="L22" s="24" t="s">
        <v>0</v>
      </c>
      <c r="M22" s="24" t="s">
        <v>0</v>
      </c>
      <c r="N22" s="24" t="s">
        <v>0</v>
      </c>
      <c r="O22" s="23" t="s">
        <v>0</v>
      </c>
      <c r="P22" s="23" t="s">
        <v>161</v>
      </c>
    </row>
    <row r="23" spans="1:16" s="13" customFormat="1" x14ac:dyDescent="0.35">
      <c r="A23" s="23" t="s">
        <v>69</v>
      </c>
      <c r="B23" s="23" t="s">
        <v>72</v>
      </c>
      <c r="C23" s="23" t="s">
        <v>168</v>
      </c>
      <c r="D23" s="24" t="s">
        <v>0</v>
      </c>
      <c r="E23" s="24">
        <v>0.89</v>
      </c>
      <c r="F23" s="24" t="s">
        <v>0</v>
      </c>
      <c r="G23" s="24" t="s">
        <v>0</v>
      </c>
      <c r="H23" s="24" t="s">
        <v>0</v>
      </c>
      <c r="I23" s="23" t="s">
        <v>160</v>
      </c>
      <c r="J23" s="24" t="s">
        <v>0</v>
      </c>
      <c r="K23" s="24" t="s">
        <v>0</v>
      </c>
      <c r="L23" s="24" t="s">
        <v>0</v>
      </c>
      <c r="M23" s="24" t="s">
        <v>0</v>
      </c>
      <c r="N23" s="24" t="s">
        <v>0</v>
      </c>
      <c r="O23" s="23" t="s">
        <v>0</v>
      </c>
      <c r="P23" s="23" t="s">
        <v>161</v>
      </c>
    </row>
    <row r="24" spans="1:16" x14ac:dyDescent="0.35">
      <c r="A24" s="23" t="s">
        <v>69</v>
      </c>
      <c r="B24" s="23" t="s">
        <v>72</v>
      </c>
      <c r="C24" s="23" t="s">
        <v>24</v>
      </c>
      <c r="D24" s="24">
        <v>0.83089999999999997</v>
      </c>
      <c r="E24" s="24">
        <f t="shared" si="0"/>
        <v>1.1561999999999999</v>
      </c>
      <c r="F24" s="24">
        <v>0.26300000000000001</v>
      </c>
      <c r="G24" s="24">
        <v>0.41899999999999998</v>
      </c>
      <c r="H24" s="24">
        <v>2.0000000000000001E-4</v>
      </c>
      <c r="I24" s="23" t="s">
        <v>129</v>
      </c>
      <c r="J24" s="24" t="s">
        <v>0</v>
      </c>
      <c r="K24" s="24" t="s">
        <v>0</v>
      </c>
      <c r="L24" s="24" t="s">
        <v>0</v>
      </c>
      <c r="M24" s="24" t="s">
        <v>0</v>
      </c>
      <c r="N24" s="24" t="s">
        <v>0</v>
      </c>
      <c r="O24" s="23" t="s">
        <v>0</v>
      </c>
      <c r="P24" s="23" t="s">
        <v>17</v>
      </c>
    </row>
    <row r="25" spans="1:16" x14ac:dyDescent="0.35">
      <c r="A25" s="14" t="s">
        <v>69</v>
      </c>
      <c r="B25" s="14" t="s">
        <v>70</v>
      </c>
      <c r="C25" s="14" t="s">
        <v>45</v>
      </c>
      <c r="D25" s="11">
        <v>0.82220000000000004</v>
      </c>
      <c r="E25" s="11">
        <f t="shared" si="0"/>
        <v>0.82220000000000004</v>
      </c>
      <c r="F25" s="11">
        <v>0.17799999999999999</v>
      </c>
      <c r="G25" s="11">
        <v>0</v>
      </c>
      <c r="H25" s="11">
        <v>2.0000000000000001E-4</v>
      </c>
      <c r="I25" s="14" t="s">
        <v>91</v>
      </c>
      <c r="J25" s="11">
        <v>0.9385</v>
      </c>
      <c r="K25" s="11">
        <f>1-L25+M25+N25</f>
        <v>0.9385</v>
      </c>
      <c r="L25" s="11">
        <v>6.1499999999999999E-2</v>
      </c>
      <c r="M25" s="11">
        <v>0</v>
      </c>
      <c r="N25" s="11">
        <v>0</v>
      </c>
      <c r="O25" s="14" t="s">
        <v>91</v>
      </c>
      <c r="P25" s="14" t="s">
        <v>17</v>
      </c>
    </row>
    <row r="26" spans="1:16" x14ac:dyDescent="0.35">
      <c r="A26" s="14" t="s">
        <v>69</v>
      </c>
      <c r="B26" s="14" t="s">
        <v>70</v>
      </c>
      <c r="C26" s="14" t="s">
        <v>46</v>
      </c>
      <c r="D26" s="11">
        <v>0.82220000000000004</v>
      </c>
      <c r="E26" s="11">
        <f t="shared" si="0"/>
        <v>0.82220000000000004</v>
      </c>
      <c r="F26" s="11">
        <v>0.17799999999999999</v>
      </c>
      <c r="G26" s="11">
        <v>0</v>
      </c>
      <c r="H26" s="11">
        <v>2.0000000000000001E-4</v>
      </c>
      <c r="I26" s="14" t="s">
        <v>91</v>
      </c>
      <c r="J26" s="11">
        <v>0.9385</v>
      </c>
      <c r="K26" s="11">
        <f>1-L26+M26+N26</f>
        <v>0.9385</v>
      </c>
      <c r="L26" s="11">
        <v>6.1499999999999999E-2</v>
      </c>
      <c r="M26" s="11">
        <v>0</v>
      </c>
      <c r="N26" s="11">
        <v>0</v>
      </c>
      <c r="O26" s="14" t="s">
        <v>91</v>
      </c>
      <c r="P26" s="14" t="s">
        <v>17</v>
      </c>
    </row>
    <row r="27" spans="1:16" s="13" customFormat="1" x14ac:dyDescent="0.35">
      <c r="A27" s="23" t="s">
        <v>69</v>
      </c>
      <c r="B27" s="23" t="s">
        <v>71</v>
      </c>
      <c r="C27" s="23" t="s">
        <v>151</v>
      </c>
      <c r="D27" s="24">
        <v>0.89019999999999999</v>
      </c>
      <c r="E27" s="24">
        <f>AVERAGE(0.75,0.89)</f>
        <v>0.82000000000000006</v>
      </c>
      <c r="F27" s="24">
        <f>AVERAGE(0.25,0.11)</f>
        <v>0.18</v>
      </c>
      <c r="G27" s="24">
        <v>0</v>
      </c>
      <c r="H27" s="24">
        <v>2.0000000000000001E-4</v>
      </c>
      <c r="I27" s="23" t="s">
        <v>152</v>
      </c>
      <c r="J27" s="24">
        <v>0.89</v>
      </c>
      <c r="K27" s="24">
        <v>0.75</v>
      </c>
      <c r="L27" s="24">
        <f>AVERAGE(0.25,0.11)</f>
        <v>0.18</v>
      </c>
      <c r="M27" s="24">
        <v>0</v>
      </c>
      <c r="N27" s="24">
        <v>2.0000000000000001E-4</v>
      </c>
      <c r="O27" s="23" t="s">
        <v>152</v>
      </c>
      <c r="P27" s="23" t="s">
        <v>153</v>
      </c>
    </row>
    <row r="28" spans="1:16" x14ac:dyDescent="0.35">
      <c r="A28" s="23" t="s">
        <v>69</v>
      </c>
      <c r="B28" s="23" t="s">
        <v>71</v>
      </c>
      <c r="C28" s="23" t="s">
        <v>157</v>
      </c>
      <c r="D28" s="24">
        <v>0.89019999999999999</v>
      </c>
      <c r="E28" s="24">
        <v>0.94</v>
      </c>
      <c r="F28" s="24">
        <v>0.06</v>
      </c>
      <c r="G28" s="24">
        <v>0</v>
      </c>
      <c r="H28" s="24">
        <v>2.0000000000000001E-4</v>
      </c>
      <c r="I28" s="23" t="s">
        <v>149</v>
      </c>
      <c r="J28" s="24">
        <v>0.89</v>
      </c>
      <c r="K28" s="24">
        <v>0.94</v>
      </c>
      <c r="L28" s="24">
        <v>0.06</v>
      </c>
      <c r="M28" s="24">
        <v>0</v>
      </c>
      <c r="N28" s="24">
        <v>2.0000000000000001E-4</v>
      </c>
      <c r="O28" s="23" t="s">
        <v>149</v>
      </c>
      <c r="P28" s="23" t="s">
        <v>150</v>
      </c>
    </row>
    <row r="29" spans="1:16" x14ac:dyDescent="0.35">
      <c r="A29" s="14" t="s">
        <v>69</v>
      </c>
      <c r="B29" s="14" t="s">
        <v>53</v>
      </c>
      <c r="C29" s="14" t="s">
        <v>95</v>
      </c>
      <c r="D29" s="11">
        <v>1</v>
      </c>
      <c r="E29" s="11">
        <v>1</v>
      </c>
      <c r="F29" s="11" t="s">
        <v>0</v>
      </c>
      <c r="G29" s="11" t="s">
        <v>0</v>
      </c>
      <c r="H29" s="11" t="s">
        <v>0</v>
      </c>
      <c r="I29" s="14" t="s">
        <v>56</v>
      </c>
      <c r="J29" s="11" t="s">
        <v>0</v>
      </c>
      <c r="K29" s="11" t="s">
        <v>0</v>
      </c>
      <c r="L29" s="11" t="s">
        <v>0</v>
      </c>
      <c r="M29" s="11" t="s">
        <v>0</v>
      </c>
      <c r="N29" s="11" t="s">
        <v>0</v>
      </c>
      <c r="O29" s="14" t="s">
        <v>0</v>
      </c>
      <c r="P29" s="14" t="s">
        <v>55</v>
      </c>
    </row>
    <row r="30" spans="1:16" s="13" customFormat="1" x14ac:dyDescent="0.35">
      <c r="A30" s="23" t="s">
        <v>69</v>
      </c>
      <c r="B30" s="23" t="s">
        <v>53</v>
      </c>
      <c r="C30" s="23" t="s">
        <v>96</v>
      </c>
      <c r="D30" s="24">
        <v>0.8</v>
      </c>
      <c r="E30" s="24">
        <v>0.69</v>
      </c>
      <c r="F30" s="24">
        <v>0.31</v>
      </c>
      <c r="G30" s="24" t="s">
        <v>0</v>
      </c>
      <c r="H30" s="24" t="s">
        <v>0</v>
      </c>
      <c r="I30" s="23" t="s">
        <v>129</v>
      </c>
      <c r="J30" s="24" t="s">
        <v>0</v>
      </c>
      <c r="K30" s="24" t="s">
        <v>0</v>
      </c>
      <c r="L30" s="24" t="s">
        <v>0</v>
      </c>
      <c r="M30" s="24" t="s">
        <v>0</v>
      </c>
      <c r="N30" s="24" t="s">
        <v>0</v>
      </c>
      <c r="O30" s="23" t="s">
        <v>101</v>
      </c>
      <c r="P30" s="23" t="s">
        <v>102</v>
      </c>
    </row>
    <row r="31" spans="1:16" x14ac:dyDescent="0.35">
      <c r="A31" s="14" t="s">
        <v>69</v>
      </c>
      <c r="B31" s="14" t="s">
        <v>42</v>
      </c>
      <c r="C31" s="14" t="s">
        <v>36</v>
      </c>
      <c r="D31" s="11" t="s">
        <v>0</v>
      </c>
      <c r="E31" s="11" t="s">
        <v>0</v>
      </c>
      <c r="F31" s="11" t="s">
        <v>0</v>
      </c>
      <c r="G31" s="11" t="s">
        <v>0</v>
      </c>
      <c r="H31" s="11" t="s">
        <v>0</v>
      </c>
      <c r="I31" s="14" t="s">
        <v>33</v>
      </c>
      <c r="J31" s="11" t="s">
        <v>0</v>
      </c>
      <c r="K31" s="11" t="s">
        <v>0</v>
      </c>
      <c r="L31" s="11" t="s">
        <v>0</v>
      </c>
      <c r="M31" s="11" t="s">
        <v>0</v>
      </c>
      <c r="N31" s="11" t="s">
        <v>0</v>
      </c>
      <c r="O31" s="14" t="s">
        <v>33</v>
      </c>
      <c r="P31" s="14" t="s">
        <v>77</v>
      </c>
    </row>
    <row r="32" spans="1:16" x14ac:dyDescent="0.35">
      <c r="A32" s="14" t="s">
        <v>19</v>
      </c>
      <c r="B32" s="17" t="s">
        <v>50</v>
      </c>
      <c r="C32" s="17" t="s">
        <v>132</v>
      </c>
      <c r="D32" s="11">
        <v>0.69</v>
      </c>
      <c r="E32" s="11">
        <f t="shared" si="0"/>
        <v>0.69</v>
      </c>
      <c r="F32" s="12">
        <v>0.38</v>
      </c>
      <c r="G32" s="12">
        <v>0</v>
      </c>
      <c r="H32" s="12">
        <v>7.0000000000000007E-2</v>
      </c>
      <c r="I32" s="14" t="s">
        <v>34</v>
      </c>
      <c r="J32" s="11" t="s">
        <v>0</v>
      </c>
      <c r="K32" s="11" t="s">
        <v>0</v>
      </c>
      <c r="L32" s="11" t="s">
        <v>0</v>
      </c>
      <c r="M32" s="11" t="s">
        <v>0</v>
      </c>
      <c r="N32" s="11" t="s">
        <v>0</v>
      </c>
      <c r="O32" s="14" t="s">
        <v>0</v>
      </c>
      <c r="P32" s="14" t="s">
        <v>127</v>
      </c>
    </row>
    <row r="33" spans="1:16" s="13" customFormat="1" x14ac:dyDescent="0.35">
      <c r="A33" s="23" t="s">
        <v>19</v>
      </c>
      <c r="B33" s="27" t="s">
        <v>50</v>
      </c>
      <c r="C33" s="27" t="s">
        <v>175</v>
      </c>
      <c r="D33" s="24">
        <v>1</v>
      </c>
      <c r="E33" s="24">
        <v>1</v>
      </c>
      <c r="F33" s="24" t="s">
        <v>0</v>
      </c>
      <c r="G33" s="24" t="s">
        <v>0</v>
      </c>
      <c r="H33" s="24" t="s">
        <v>0</v>
      </c>
      <c r="I33" s="27" t="s">
        <v>75</v>
      </c>
      <c r="J33" s="24">
        <v>1</v>
      </c>
      <c r="K33" s="24">
        <v>1</v>
      </c>
      <c r="L33" s="24" t="s">
        <v>0</v>
      </c>
      <c r="M33" s="24" t="s">
        <v>0</v>
      </c>
      <c r="N33" s="24" t="s">
        <v>0</v>
      </c>
      <c r="O33" s="27" t="s">
        <v>75</v>
      </c>
      <c r="P33" s="27" t="s">
        <v>133</v>
      </c>
    </row>
    <row r="34" spans="1:16" s="13" customFormat="1" x14ac:dyDescent="0.35">
      <c r="A34" s="23" t="s">
        <v>19</v>
      </c>
      <c r="B34" s="27" t="s">
        <v>50</v>
      </c>
      <c r="C34" s="27" t="s">
        <v>147</v>
      </c>
      <c r="D34" s="24">
        <v>1</v>
      </c>
      <c r="E34" s="24">
        <v>1</v>
      </c>
      <c r="F34" s="24" t="s">
        <v>0</v>
      </c>
      <c r="G34" s="24" t="s">
        <v>0</v>
      </c>
      <c r="H34" s="24" t="s">
        <v>0</v>
      </c>
      <c r="I34" s="27" t="s">
        <v>75</v>
      </c>
      <c r="J34" s="24">
        <v>1</v>
      </c>
      <c r="K34" s="24">
        <v>1</v>
      </c>
      <c r="L34" s="24" t="s">
        <v>0</v>
      </c>
      <c r="M34" s="24" t="s">
        <v>0</v>
      </c>
      <c r="N34" s="24" t="s">
        <v>0</v>
      </c>
      <c r="O34" s="27" t="s">
        <v>75</v>
      </c>
      <c r="P34" s="27" t="s">
        <v>133</v>
      </c>
    </row>
    <row r="35" spans="1:16" x14ac:dyDescent="0.35">
      <c r="A35" s="14" t="s">
        <v>19</v>
      </c>
      <c r="B35" s="17" t="s">
        <v>50</v>
      </c>
      <c r="C35" s="17" t="s">
        <v>81</v>
      </c>
      <c r="D35" s="11">
        <v>0.86</v>
      </c>
      <c r="E35" s="11">
        <f t="shared" ref="E35:E53" si="1">1-F35+G35</f>
        <v>0.86</v>
      </c>
      <c r="F35" s="12">
        <v>0.23</v>
      </c>
      <c r="G35" s="12">
        <v>0.09</v>
      </c>
      <c r="H35" s="11" t="s">
        <v>0</v>
      </c>
      <c r="I35" s="14" t="s">
        <v>23</v>
      </c>
      <c r="J35" s="11" t="s">
        <v>0</v>
      </c>
      <c r="K35" s="11" t="s">
        <v>0</v>
      </c>
      <c r="L35" s="11" t="s">
        <v>0</v>
      </c>
      <c r="M35" s="11" t="s">
        <v>0</v>
      </c>
      <c r="N35" s="11" t="s">
        <v>0</v>
      </c>
      <c r="O35" s="14" t="s">
        <v>0</v>
      </c>
      <c r="P35" s="14" t="s">
        <v>17</v>
      </c>
    </row>
    <row r="36" spans="1:16" x14ac:dyDescent="0.35">
      <c r="A36" s="14" t="s">
        <v>19</v>
      </c>
      <c r="B36" s="17" t="s">
        <v>50</v>
      </c>
      <c r="C36" s="17" t="s">
        <v>82</v>
      </c>
      <c r="D36" s="11">
        <v>1</v>
      </c>
      <c r="E36" s="11">
        <v>1</v>
      </c>
      <c r="F36" s="11" t="s">
        <v>0</v>
      </c>
      <c r="G36" s="11" t="s">
        <v>0</v>
      </c>
      <c r="H36" s="11" t="s">
        <v>0</v>
      </c>
      <c r="I36" s="14" t="s">
        <v>75</v>
      </c>
      <c r="J36" s="11" t="s">
        <v>0</v>
      </c>
      <c r="K36" s="11" t="s">
        <v>0</v>
      </c>
      <c r="L36" s="11" t="s">
        <v>0</v>
      </c>
      <c r="M36" s="11" t="s">
        <v>0</v>
      </c>
      <c r="N36" s="11" t="s">
        <v>0</v>
      </c>
      <c r="O36" s="14" t="s">
        <v>0</v>
      </c>
      <c r="P36" s="14" t="s">
        <v>83</v>
      </c>
    </row>
    <row r="37" spans="1:16" x14ac:dyDescent="0.35">
      <c r="A37" s="14" t="s">
        <v>19</v>
      </c>
      <c r="B37" s="17" t="s">
        <v>50</v>
      </c>
      <c r="C37" s="17" t="s">
        <v>51</v>
      </c>
      <c r="D37" s="11">
        <v>0.76</v>
      </c>
      <c r="E37" s="11">
        <f t="shared" si="1"/>
        <v>0.76</v>
      </c>
      <c r="F37" s="11">
        <v>0.24</v>
      </c>
      <c r="G37" s="11">
        <v>0</v>
      </c>
      <c r="H37" s="11" t="s">
        <v>0</v>
      </c>
      <c r="I37" s="14" t="s">
        <v>99</v>
      </c>
      <c r="J37" s="11" t="s">
        <v>0</v>
      </c>
      <c r="K37" s="11" t="s">
        <v>0</v>
      </c>
      <c r="L37" s="11" t="s">
        <v>0</v>
      </c>
      <c r="M37" s="11" t="s">
        <v>0</v>
      </c>
      <c r="N37" s="11" t="s">
        <v>0</v>
      </c>
      <c r="O37" s="14" t="s">
        <v>0</v>
      </c>
      <c r="P37" s="14" t="s">
        <v>17</v>
      </c>
    </row>
    <row r="38" spans="1:16" s="13" customFormat="1" x14ac:dyDescent="0.35">
      <c r="A38" s="23" t="s">
        <v>19</v>
      </c>
      <c r="B38" s="27" t="s">
        <v>50</v>
      </c>
      <c r="C38" s="27" t="s">
        <v>169</v>
      </c>
      <c r="D38" s="24">
        <v>1</v>
      </c>
      <c r="E38" s="24">
        <v>1</v>
      </c>
      <c r="F38" s="24" t="s">
        <v>0</v>
      </c>
      <c r="G38" s="24" t="s">
        <v>0</v>
      </c>
      <c r="H38" s="24" t="s">
        <v>0</v>
      </c>
      <c r="I38" s="27" t="s">
        <v>75</v>
      </c>
      <c r="J38" s="24">
        <v>1</v>
      </c>
      <c r="K38" s="24">
        <v>1</v>
      </c>
      <c r="L38" s="24" t="s">
        <v>0</v>
      </c>
      <c r="M38" s="24" t="s">
        <v>0</v>
      </c>
      <c r="N38" s="24" t="s">
        <v>0</v>
      </c>
      <c r="O38" s="27" t="s">
        <v>75</v>
      </c>
      <c r="P38" s="27" t="s">
        <v>136</v>
      </c>
    </row>
    <row r="39" spans="1:16" x14ac:dyDescent="0.35">
      <c r="A39" s="14" t="s">
        <v>19</v>
      </c>
      <c r="B39" s="17" t="s">
        <v>50</v>
      </c>
      <c r="C39" s="17" t="s">
        <v>93</v>
      </c>
      <c r="D39" s="11" t="s">
        <v>0</v>
      </c>
      <c r="E39" s="11" t="s">
        <v>0</v>
      </c>
      <c r="F39" s="11" t="s">
        <v>0</v>
      </c>
      <c r="G39" s="11" t="s">
        <v>0</v>
      </c>
      <c r="H39" s="11" t="s">
        <v>0</v>
      </c>
      <c r="I39" s="14" t="s">
        <v>56</v>
      </c>
      <c r="J39" s="11" t="s">
        <v>0</v>
      </c>
      <c r="K39" s="11" t="s">
        <v>0</v>
      </c>
      <c r="L39" s="11" t="s">
        <v>0</v>
      </c>
      <c r="M39" s="11" t="s">
        <v>0</v>
      </c>
      <c r="N39" s="11" t="s">
        <v>0</v>
      </c>
      <c r="O39" s="14" t="s">
        <v>56</v>
      </c>
      <c r="P39" s="14" t="s">
        <v>76</v>
      </c>
    </row>
    <row r="40" spans="1:16" s="13" customFormat="1" x14ac:dyDescent="0.35">
      <c r="A40" s="23" t="s">
        <v>19</v>
      </c>
      <c r="B40" s="27" t="s">
        <v>50</v>
      </c>
      <c r="C40" s="27" t="s">
        <v>179</v>
      </c>
      <c r="D40" s="24">
        <v>0.65</v>
      </c>
      <c r="E40" s="24">
        <f t="shared" si="1"/>
        <v>0.42000000000000004</v>
      </c>
      <c r="F40" s="24">
        <v>0.57999999999999996</v>
      </c>
      <c r="G40" s="24">
        <v>0</v>
      </c>
      <c r="H40" s="24" t="s">
        <v>0</v>
      </c>
      <c r="I40" s="27" t="s">
        <v>118</v>
      </c>
      <c r="J40" s="24" t="s">
        <v>0</v>
      </c>
      <c r="K40" s="24" t="s">
        <v>0</v>
      </c>
      <c r="L40" s="24" t="s">
        <v>0</v>
      </c>
      <c r="M40" s="24" t="s">
        <v>0</v>
      </c>
      <c r="N40" s="24" t="s">
        <v>0</v>
      </c>
      <c r="O40" s="27" t="s">
        <v>0</v>
      </c>
      <c r="P40" s="27" t="s">
        <v>117</v>
      </c>
    </row>
    <row r="41" spans="1:16" s="13" customFormat="1" x14ac:dyDescent="0.35">
      <c r="A41" s="23" t="s">
        <v>19</v>
      </c>
      <c r="B41" s="27" t="s">
        <v>50</v>
      </c>
      <c r="C41" s="27" t="s">
        <v>170</v>
      </c>
      <c r="D41" s="24">
        <v>1</v>
      </c>
      <c r="E41" s="24">
        <v>1</v>
      </c>
      <c r="F41" s="24" t="s">
        <v>0</v>
      </c>
      <c r="G41" s="24" t="s">
        <v>0</v>
      </c>
      <c r="H41" s="24" t="s">
        <v>0</v>
      </c>
      <c r="I41" s="27" t="s">
        <v>75</v>
      </c>
      <c r="J41" s="24" t="s">
        <v>0</v>
      </c>
      <c r="K41" s="24" t="s">
        <v>0</v>
      </c>
      <c r="L41" s="24" t="s">
        <v>0</v>
      </c>
      <c r="M41" s="24" t="s">
        <v>0</v>
      </c>
      <c r="N41" s="24" t="s">
        <v>0</v>
      </c>
      <c r="O41" s="27" t="s">
        <v>75</v>
      </c>
      <c r="P41" s="27" t="s">
        <v>137</v>
      </c>
    </row>
    <row r="42" spans="1:16" s="13" customFormat="1" x14ac:dyDescent="0.35">
      <c r="A42" s="23" t="s">
        <v>19</v>
      </c>
      <c r="B42" s="27" t="s">
        <v>50</v>
      </c>
      <c r="C42" s="27" t="s">
        <v>171</v>
      </c>
      <c r="D42" s="24">
        <v>1</v>
      </c>
      <c r="E42" s="24">
        <v>1</v>
      </c>
      <c r="F42" s="24" t="s">
        <v>0</v>
      </c>
      <c r="G42" s="24" t="s">
        <v>0</v>
      </c>
      <c r="H42" s="24" t="s">
        <v>0</v>
      </c>
      <c r="I42" s="27" t="s">
        <v>75</v>
      </c>
      <c r="J42" s="24" t="s">
        <v>0</v>
      </c>
      <c r="K42" s="24" t="s">
        <v>0</v>
      </c>
      <c r="L42" s="24" t="s">
        <v>0</v>
      </c>
      <c r="M42" s="24" t="s">
        <v>0</v>
      </c>
      <c r="N42" s="24" t="s">
        <v>0</v>
      </c>
      <c r="O42" s="27" t="s">
        <v>75</v>
      </c>
      <c r="P42" s="27" t="s">
        <v>138</v>
      </c>
    </row>
    <row r="43" spans="1:16" s="13" customFormat="1" x14ac:dyDescent="0.35">
      <c r="A43" s="23" t="s">
        <v>19</v>
      </c>
      <c r="B43" s="27" t="s">
        <v>50</v>
      </c>
      <c r="C43" s="27" t="s">
        <v>109</v>
      </c>
      <c r="D43" s="24">
        <v>0.63000000000000012</v>
      </c>
      <c r="E43" s="24">
        <f t="shared" si="1"/>
        <v>0.44999999999999996</v>
      </c>
      <c r="F43" s="24">
        <v>0.55000000000000004</v>
      </c>
      <c r="G43" s="24">
        <v>0</v>
      </c>
      <c r="H43" s="24" t="s">
        <v>0</v>
      </c>
      <c r="I43" s="27" t="s">
        <v>118</v>
      </c>
      <c r="J43" s="24">
        <v>0.63000000000000012</v>
      </c>
      <c r="K43" s="24"/>
      <c r="L43" s="24"/>
      <c r="M43" s="24"/>
      <c r="N43" s="24"/>
      <c r="O43" s="27" t="s">
        <v>0</v>
      </c>
      <c r="P43" s="27" t="s">
        <v>117</v>
      </c>
    </row>
    <row r="44" spans="1:16" s="13" customFormat="1" x14ac:dyDescent="0.35">
      <c r="A44" s="23" t="s">
        <v>19</v>
      </c>
      <c r="B44" s="27" t="s">
        <v>50</v>
      </c>
      <c r="C44" s="27" t="s">
        <v>172</v>
      </c>
      <c r="D44" s="24">
        <v>1</v>
      </c>
      <c r="E44" s="24">
        <v>1</v>
      </c>
      <c r="F44" s="24" t="s">
        <v>0</v>
      </c>
      <c r="G44" s="24" t="s">
        <v>0</v>
      </c>
      <c r="H44" s="24" t="s">
        <v>0</v>
      </c>
      <c r="I44" s="27" t="s">
        <v>75</v>
      </c>
      <c r="J44" s="24">
        <v>1</v>
      </c>
      <c r="K44" s="24">
        <v>1</v>
      </c>
      <c r="L44" s="24" t="s">
        <v>0</v>
      </c>
      <c r="M44" s="24" t="s">
        <v>0</v>
      </c>
      <c r="N44" s="24" t="s">
        <v>0</v>
      </c>
      <c r="O44" s="27" t="s">
        <v>75</v>
      </c>
      <c r="P44" s="27" t="s">
        <v>139</v>
      </c>
    </row>
    <row r="45" spans="1:16" s="13" customFormat="1" x14ac:dyDescent="0.35">
      <c r="A45" s="23" t="s">
        <v>19</v>
      </c>
      <c r="B45" s="27" t="s">
        <v>50</v>
      </c>
      <c r="C45" s="27" t="s">
        <v>110</v>
      </c>
      <c r="D45" s="24">
        <v>0.67</v>
      </c>
      <c r="E45" s="24">
        <f t="shared" si="1"/>
        <v>0.42000000000000004</v>
      </c>
      <c r="F45" s="24">
        <v>0.57999999999999996</v>
      </c>
      <c r="G45" s="24">
        <v>0</v>
      </c>
      <c r="H45" s="24" t="s">
        <v>0</v>
      </c>
      <c r="I45" s="27" t="s">
        <v>118</v>
      </c>
      <c r="J45" s="24" t="s">
        <v>0</v>
      </c>
      <c r="K45" s="24" t="s">
        <v>0</v>
      </c>
      <c r="L45" s="24" t="s">
        <v>0</v>
      </c>
      <c r="M45" s="24" t="s">
        <v>0</v>
      </c>
      <c r="N45" s="24" t="s">
        <v>0</v>
      </c>
      <c r="O45" s="27" t="s">
        <v>0</v>
      </c>
      <c r="P45" s="27" t="s">
        <v>117</v>
      </c>
    </row>
    <row r="46" spans="1:16" s="13" customFormat="1" x14ac:dyDescent="0.35">
      <c r="A46" s="23" t="s">
        <v>19</v>
      </c>
      <c r="B46" s="27" t="s">
        <v>50</v>
      </c>
      <c r="C46" s="27" t="s">
        <v>173</v>
      </c>
      <c r="D46" s="24">
        <v>1</v>
      </c>
      <c r="E46" s="24">
        <v>1</v>
      </c>
      <c r="F46" s="24" t="s">
        <v>0</v>
      </c>
      <c r="G46" s="24" t="s">
        <v>0</v>
      </c>
      <c r="H46" s="24" t="s">
        <v>0</v>
      </c>
      <c r="I46" s="27" t="s">
        <v>75</v>
      </c>
      <c r="J46" s="24" t="s">
        <v>0</v>
      </c>
      <c r="K46" s="24" t="s">
        <v>0</v>
      </c>
      <c r="L46" s="24" t="s">
        <v>0</v>
      </c>
      <c r="M46" s="24" t="s">
        <v>0</v>
      </c>
      <c r="N46" s="24" t="s">
        <v>0</v>
      </c>
      <c r="O46" s="27" t="s">
        <v>75</v>
      </c>
      <c r="P46" s="27" t="s">
        <v>140</v>
      </c>
    </row>
    <row r="47" spans="1:16" s="13" customFormat="1" x14ac:dyDescent="0.35">
      <c r="A47" s="14" t="s">
        <v>19</v>
      </c>
      <c r="B47" s="17" t="s">
        <v>50</v>
      </c>
      <c r="C47" s="17" t="s">
        <v>111</v>
      </c>
      <c r="D47" s="11">
        <v>0.79</v>
      </c>
      <c r="E47" s="11">
        <f t="shared" si="1"/>
        <v>0.79</v>
      </c>
      <c r="F47" s="11">
        <v>0.25</v>
      </c>
      <c r="G47" s="11">
        <v>0.04</v>
      </c>
      <c r="H47" s="11" t="s">
        <v>0</v>
      </c>
      <c r="I47" s="14" t="s">
        <v>115</v>
      </c>
      <c r="J47" s="11" t="s">
        <v>0</v>
      </c>
      <c r="K47" s="11" t="s">
        <v>0</v>
      </c>
      <c r="L47" s="11" t="s">
        <v>0</v>
      </c>
      <c r="M47" s="11" t="s">
        <v>0</v>
      </c>
      <c r="N47" s="11" t="s">
        <v>0</v>
      </c>
      <c r="O47" s="14" t="s">
        <v>0</v>
      </c>
      <c r="P47" s="14" t="s">
        <v>117</v>
      </c>
    </row>
    <row r="48" spans="1:16" s="13" customFormat="1" x14ac:dyDescent="0.35">
      <c r="A48" s="23" t="s">
        <v>19</v>
      </c>
      <c r="B48" s="27" t="s">
        <v>50</v>
      </c>
      <c r="C48" s="27" t="s">
        <v>174</v>
      </c>
      <c r="D48" s="24">
        <v>1</v>
      </c>
      <c r="E48" s="24">
        <v>1</v>
      </c>
      <c r="F48" s="24" t="s">
        <v>0</v>
      </c>
      <c r="G48" s="24" t="s">
        <v>0</v>
      </c>
      <c r="H48" s="24" t="s">
        <v>0</v>
      </c>
      <c r="I48" s="27" t="s">
        <v>75</v>
      </c>
      <c r="J48" s="24" t="s">
        <v>0</v>
      </c>
      <c r="K48" s="24" t="s">
        <v>0</v>
      </c>
      <c r="L48" s="24" t="s">
        <v>0</v>
      </c>
      <c r="M48" s="24" t="s">
        <v>0</v>
      </c>
      <c r="N48" s="24" t="s">
        <v>0</v>
      </c>
      <c r="O48" s="27" t="s">
        <v>75</v>
      </c>
      <c r="P48" s="27" t="s">
        <v>134</v>
      </c>
    </row>
    <row r="49" spans="1:16" s="13" customFormat="1" x14ac:dyDescent="0.35">
      <c r="A49" s="14" t="s">
        <v>19</v>
      </c>
      <c r="B49" s="17" t="s">
        <v>50</v>
      </c>
      <c r="C49" s="17" t="s">
        <v>112</v>
      </c>
      <c r="D49" s="11">
        <v>0.67</v>
      </c>
      <c r="E49" s="11">
        <f t="shared" si="1"/>
        <v>0.67</v>
      </c>
      <c r="F49" s="11">
        <v>0.37</v>
      </c>
      <c r="G49" s="11">
        <v>0.04</v>
      </c>
      <c r="H49" s="11" t="s">
        <v>0</v>
      </c>
      <c r="I49" s="14" t="s">
        <v>116</v>
      </c>
      <c r="J49" s="11" t="s">
        <v>0</v>
      </c>
      <c r="K49" s="11" t="s">
        <v>0</v>
      </c>
      <c r="L49" s="11" t="s">
        <v>0</v>
      </c>
      <c r="M49" s="11" t="s">
        <v>0</v>
      </c>
      <c r="N49" s="11" t="s">
        <v>0</v>
      </c>
      <c r="O49" s="14" t="s">
        <v>0</v>
      </c>
      <c r="P49" s="14" t="s">
        <v>117</v>
      </c>
    </row>
    <row r="50" spans="1:16" s="13" customFormat="1" x14ac:dyDescent="0.35">
      <c r="A50" s="23" t="s">
        <v>19</v>
      </c>
      <c r="B50" s="27" t="s">
        <v>50</v>
      </c>
      <c r="C50" s="27" t="s">
        <v>176</v>
      </c>
      <c r="D50" s="24">
        <v>1</v>
      </c>
      <c r="E50" s="24">
        <v>1</v>
      </c>
      <c r="F50" s="24" t="s">
        <v>0</v>
      </c>
      <c r="G50" s="24" t="s">
        <v>0</v>
      </c>
      <c r="H50" s="24" t="s">
        <v>0</v>
      </c>
      <c r="I50" s="27" t="s">
        <v>75</v>
      </c>
      <c r="J50" s="24" t="s">
        <v>0</v>
      </c>
      <c r="K50" s="24" t="s">
        <v>0</v>
      </c>
      <c r="L50" s="24" t="s">
        <v>0</v>
      </c>
      <c r="M50" s="24" t="s">
        <v>0</v>
      </c>
      <c r="N50" s="24" t="s">
        <v>0</v>
      </c>
      <c r="O50" s="27" t="s">
        <v>75</v>
      </c>
      <c r="P50" s="27" t="s">
        <v>135</v>
      </c>
    </row>
    <row r="51" spans="1:16" s="13" customFormat="1" x14ac:dyDescent="0.35">
      <c r="A51" s="14" t="s">
        <v>19</v>
      </c>
      <c r="B51" s="17" t="s">
        <v>50</v>
      </c>
      <c r="C51" s="17" t="s">
        <v>113</v>
      </c>
      <c r="D51" s="11">
        <v>0.66</v>
      </c>
      <c r="E51" s="11">
        <f t="shared" si="1"/>
        <v>0.66</v>
      </c>
      <c r="F51" s="11">
        <v>0.38</v>
      </c>
      <c r="G51" s="11">
        <v>0.04</v>
      </c>
      <c r="H51" s="11" t="s">
        <v>0</v>
      </c>
      <c r="I51" s="14" t="s">
        <v>115</v>
      </c>
      <c r="J51" s="11" t="s">
        <v>0</v>
      </c>
      <c r="K51" s="11" t="s">
        <v>0</v>
      </c>
      <c r="L51" s="11" t="s">
        <v>0</v>
      </c>
      <c r="M51" s="11" t="s">
        <v>0</v>
      </c>
      <c r="N51" s="11" t="s">
        <v>0</v>
      </c>
      <c r="O51" s="14" t="s">
        <v>0</v>
      </c>
      <c r="P51" s="14" t="s">
        <v>117</v>
      </c>
    </row>
    <row r="52" spans="1:16" s="13" customFormat="1" x14ac:dyDescent="0.35">
      <c r="A52" s="23" t="s">
        <v>19</v>
      </c>
      <c r="B52" s="27" t="s">
        <v>50</v>
      </c>
      <c r="C52" s="27" t="s">
        <v>177</v>
      </c>
      <c r="D52" s="24">
        <v>1</v>
      </c>
      <c r="E52" s="24">
        <v>1</v>
      </c>
      <c r="F52" s="24" t="s">
        <v>0</v>
      </c>
      <c r="G52" s="24" t="s">
        <v>0</v>
      </c>
      <c r="H52" s="24" t="s">
        <v>0</v>
      </c>
      <c r="I52" s="27" t="s">
        <v>75</v>
      </c>
      <c r="J52" s="24" t="s">
        <v>0</v>
      </c>
      <c r="K52" s="24" t="s">
        <v>0</v>
      </c>
      <c r="L52" s="24" t="s">
        <v>0</v>
      </c>
      <c r="M52" s="24" t="s">
        <v>0</v>
      </c>
      <c r="N52" s="24" t="s">
        <v>0</v>
      </c>
      <c r="O52" s="27" t="s">
        <v>75</v>
      </c>
      <c r="P52" s="27" t="s">
        <v>141</v>
      </c>
    </row>
    <row r="53" spans="1:16" s="13" customFormat="1" x14ac:dyDescent="0.35">
      <c r="A53" s="14" t="s">
        <v>19</v>
      </c>
      <c r="B53" s="17" t="s">
        <v>50</v>
      </c>
      <c r="C53" s="17" t="s">
        <v>114</v>
      </c>
      <c r="D53" s="11">
        <v>0.67</v>
      </c>
      <c r="E53" s="11">
        <f t="shared" si="1"/>
        <v>0.67</v>
      </c>
      <c r="F53" s="11">
        <v>0.37</v>
      </c>
      <c r="G53" s="11">
        <v>0.04</v>
      </c>
      <c r="H53" s="11" t="s">
        <v>0</v>
      </c>
      <c r="I53" s="14" t="s">
        <v>115</v>
      </c>
      <c r="J53" s="11" t="s">
        <v>0</v>
      </c>
      <c r="K53" s="11" t="s">
        <v>0</v>
      </c>
      <c r="L53" s="11" t="s">
        <v>0</v>
      </c>
      <c r="M53" s="11" t="s">
        <v>0</v>
      </c>
      <c r="N53" s="11" t="s">
        <v>0</v>
      </c>
      <c r="O53" s="14" t="s">
        <v>0</v>
      </c>
      <c r="P53" s="14" t="s">
        <v>117</v>
      </c>
    </row>
    <row r="54" spans="1:16" s="13" customFormat="1" x14ac:dyDescent="0.35">
      <c r="A54" s="23" t="s">
        <v>19</v>
      </c>
      <c r="B54" s="27" t="s">
        <v>50</v>
      </c>
      <c r="C54" s="27" t="s">
        <v>178</v>
      </c>
      <c r="D54" s="24">
        <v>1</v>
      </c>
      <c r="E54" s="24">
        <v>1</v>
      </c>
      <c r="F54" s="24" t="s">
        <v>0</v>
      </c>
      <c r="G54" s="24" t="s">
        <v>0</v>
      </c>
      <c r="H54" s="24" t="s">
        <v>0</v>
      </c>
      <c r="I54" s="27" t="s">
        <v>75</v>
      </c>
      <c r="J54" s="24" t="s">
        <v>0</v>
      </c>
      <c r="K54" s="24" t="s">
        <v>0</v>
      </c>
      <c r="L54" s="24" t="s">
        <v>0</v>
      </c>
      <c r="M54" s="24" t="s">
        <v>0</v>
      </c>
      <c r="N54" s="24" t="s">
        <v>0</v>
      </c>
      <c r="O54" s="27" t="s">
        <v>75</v>
      </c>
      <c r="P54" s="27" t="s">
        <v>142</v>
      </c>
    </row>
    <row r="55" spans="1:16" s="13" customFormat="1" x14ac:dyDescent="0.35">
      <c r="A55" s="14" t="s">
        <v>19</v>
      </c>
      <c r="B55" s="17" t="s">
        <v>121</v>
      </c>
      <c r="C55" s="17" t="s">
        <v>93</v>
      </c>
      <c r="D55" s="11" t="s">
        <v>0</v>
      </c>
      <c r="E55" s="11" t="s">
        <v>0</v>
      </c>
      <c r="F55" s="11" t="s">
        <v>0</v>
      </c>
      <c r="G55" s="11" t="s">
        <v>0</v>
      </c>
      <c r="H55" s="11" t="s">
        <v>0</v>
      </c>
      <c r="I55" s="14" t="s">
        <v>56</v>
      </c>
      <c r="J55" s="11" t="s">
        <v>0</v>
      </c>
      <c r="K55" s="11" t="s">
        <v>0</v>
      </c>
      <c r="L55" s="11" t="s">
        <v>0</v>
      </c>
      <c r="M55" s="11" t="s">
        <v>0</v>
      </c>
      <c r="N55" s="11" t="s">
        <v>0</v>
      </c>
      <c r="O55" s="14" t="s">
        <v>56</v>
      </c>
      <c r="P55" s="14" t="s">
        <v>76</v>
      </c>
    </row>
    <row r="56" spans="1:16" s="5" customFormat="1" x14ac:dyDescent="0.35">
      <c r="A56" s="14" t="s">
        <v>19</v>
      </c>
      <c r="B56" s="17" t="s">
        <v>73</v>
      </c>
      <c r="C56" s="17" t="s">
        <v>35</v>
      </c>
      <c r="D56" s="11">
        <v>1</v>
      </c>
      <c r="E56" s="11">
        <v>1</v>
      </c>
      <c r="F56" s="11" t="s">
        <v>0</v>
      </c>
      <c r="G56" s="11" t="s">
        <v>0</v>
      </c>
      <c r="H56" s="11" t="s">
        <v>0</v>
      </c>
      <c r="I56" s="17" t="s">
        <v>75</v>
      </c>
      <c r="J56" s="11">
        <v>1</v>
      </c>
      <c r="K56" s="11">
        <v>1</v>
      </c>
      <c r="L56" s="11" t="s">
        <v>0</v>
      </c>
      <c r="M56" s="11" t="s">
        <v>0</v>
      </c>
      <c r="N56" s="11" t="s">
        <v>0</v>
      </c>
      <c r="O56" s="17" t="s">
        <v>75</v>
      </c>
      <c r="P56" s="17" t="s">
        <v>61</v>
      </c>
    </row>
    <row r="57" spans="1:16" x14ac:dyDescent="0.35">
      <c r="A57" s="14" t="s">
        <v>19</v>
      </c>
      <c r="B57" s="17" t="s">
        <v>54</v>
      </c>
      <c r="C57" s="17" t="s">
        <v>35</v>
      </c>
      <c r="D57" s="11">
        <v>1</v>
      </c>
      <c r="E57" s="11">
        <v>1</v>
      </c>
      <c r="F57" s="11" t="s">
        <v>0</v>
      </c>
      <c r="G57" s="11" t="s">
        <v>0</v>
      </c>
      <c r="H57" s="11" t="s">
        <v>0</v>
      </c>
      <c r="I57" s="17" t="s">
        <v>75</v>
      </c>
      <c r="J57" s="11">
        <v>1</v>
      </c>
      <c r="K57" s="11">
        <v>1</v>
      </c>
      <c r="L57" s="11" t="s">
        <v>0</v>
      </c>
      <c r="M57" s="11" t="s">
        <v>0</v>
      </c>
      <c r="N57" s="11" t="s">
        <v>0</v>
      </c>
      <c r="O57" s="17" t="s">
        <v>75</v>
      </c>
      <c r="P57" s="17" t="s">
        <v>61</v>
      </c>
    </row>
    <row r="58" spans="1:16" s="13" customFormat="1" x14ac:dyDescent="0.35">
      <c r="A58" s="23" t="s">
        <v>19</v>
      </c>
      <c r="B58" s="27" t="s">
        <v>158</v>
      </c>
      <c r="C58" s="27" t="s">
        <v>35</v>
      </c>
      <c r="D58" s="24" t="s">
        <v>0</v>
      </c>
      <c r="E58" s="24">
        <v>0.8</v>
      </c>
      <c r="F58" s="24" t="s">
        <v>0</v>
      </c>
      <c r="G58" s="24" t="s">
        <v>0</v>
      </c>
      <c r="H58" s="24" t="s">
        <v>0</v>
      </c>
      <c r="I58" s="27" t="s">
        <v>101</v>
      </c>
      <c r="J58" s="24" t="s">
        <v>0</v>
      </c>
      <c r="K58" s="24" t="s">
        <v>0</v>
      </c>
      <c r="L58" s="24" t="s">
        <v>0</v>
      </c>
      <c r="M58" s="24" t="s">
        <v>0</v>
      </c>
      <c r="N58" s="24" t="s">
        <v>0</v>
      </c>
      <c r="O58" s="27" t="s">
        <v>0</v>
      </c>
      <c r="P58" s="27" t="s">
        <v>159</v>
      </c>
    </row>
    <row r="59" spans="1:16" x14ac:dyDescent="0.35">
      <c r="A59" s="14" t="s">
        <v>19</v>
      </c>
      <c r="B59" s="17" t="s">
        <v>31</v>
      </c>
      <c r="C59" s="17" t="s">
        <v>35</v>
      </c>
      <c r="D59" s="11" t="s">
        <v>0</v>
      </c>
      <c r="E59" s="11" t="s">
        <v>0</v>
      </c>
      <c r="F59" s="11" t="s">
        <v>0</v>
      </c>
      <c r="G59" s="11" t="s">
        <v>0</v>
      </c>
      <c r="H59" s="11" t="s">
        <v>0</v>
      </c>
      <c r="I59" s="17" t="s">
        <v>56</v>
      </c>
      <c r="J59" s="11" t="s">
        <v>0</v>
      </c>
      <c r="K59" s="11" t="s">
        <v>0</v>
      </c>
      <c r="L59" s="11" t="s">
        <v>0</v>
      </c>
      <c r="M59" s="11" t="s">
        <v>0</v>
      </c>
      <c r="N59" s="11" t="s">
        <v>0</v>
      </c>
      <c r="O59" s="17" t="s">
        <v>56</v>
      </c>
      <c r="P59" s="17" t="s">
        <v>32</v>
      </c>
    </row>
    <row r="60" spans="1:16" x14ac:dyDescent="0.35">
      <c r="A60" s="23" t="s">
        <v>19</v>
      </c>
      <c r="B60" s="23" t="s">
        <v>4</v>
      </c>
      <c r="C60" s="23" t="s">
        <v>13</v>
      </c>
      <c r="D60" s="24">
        <v>0.71</v>
      </c>
      <c r="E60" s="24">
        <f t="shared" ref="E60:E64" si="2">1-F60+G60</f>
        <v>0.47</v>
      </c>
      <c r="F60" s="24">
        <v>0.53</v>
      </c>
      <c r="G60" s="24">
        <v>0</v>
      </c>
      <c r="H60" s="24" t="s">
        <v>0</v>
      </c>
      <c r="I60" s="23" t="s">
        <v>118</v>
      </c>
      <c r="J60" s="24" t="s">
        <v>0</v>
      </c>
      <c r="K60" s="24" t="s">
        <v>0</v>
      </c>
      <c r="L60" s="24" t="s">
        <v>0</v>
      </c>
      <c r="M60" s="24" t="s">
        <v>0</v>
      </c>
      <c r="N60" s="24" t="s">
        <v>0</v>
      </c>
      <c r="O60" s="23" t="s">
        <v>0</v>
      </c>
      <c r="P60" s="23" t="s">
        <v>17</v>
      </c>
    </row>
    <row r="61" spans="1:16" x14ac:dyDescent="0.35">
      <c r="A61" s="23" t="s">
        <v>19</v>
      </c>
      <c r="B61" s="23" t="s">
        <v>4</v>
      </c>
      <c r="C61" s="23" t="s">
        <v>14</v>
      </c>
      <c r="D61" s="24">
        <v>0.64</v>
      </c>
      <c r="E61" s="24">
        <f t="shared" si="2"/>
        <v>0.54</v>
      </c>
      <c r="F61" s="24">
        <v>0.46</v>
      </c>
      <c r="G61" s="24">
        <v>0</v>
      </c>
      <c r="H61" s="24" t="s">
        <v>0</v>
      </c>
      <c r="I61" s="23" t="s">
        <v>118</v>
      </c>
      <c r="J61" s="24" t="s">
        <v>0</v>
      </c>
      <c r="K61" s="24" t="s">
        <v>0</v>
      </c>
      <c r="L61" s="24" t="s">
        <v>0</v>
      </c>
      <c r="M61" s="24" t="s">
        <v>0</v>
      </c>
      <c r="N61" s="24" t="s">
        <v>0</v>
      </c>
      <c r="O61" s="23" t="s">
        <v>0</v>
      </c>
      <c r="P61" s="23" t="s">
        <v>17</v>
      </c>
    </row>
    <row r="62" spans="1:16" s="1" customFormat="1" x14ac:dyDescent="0.35">
      <c r="A62" s="21" t="s">
        <v>19</v>
      </c>
      <c r="B62" s="17" t="s">
        <v>4</v>
      </c>
      <c r="C62" s="17" t="s">
        <v>119</v>
      </c>
      <c r="D62" s="11">
        <v>0.5</v>
      </c>
      <c r="E62" s="11">
        <v>0.5</v>
      </c>
      <c r="F62" s="11" t="s">
        <v>0</v>
      </c>
      <c r="G62" s="11" t="s">
        <v>0</v>
      </c>
      <c r="H62" s="11" t="s">
        <v>0</v>
      </c>
      <c r="I62" s="21" t="s">
        <v>120</v>
      </c>
      <c r="J62" s="11" t="s">
        <v>0</v>
      </c>
      <c r="K62" s="11" t="s">
        <v>0</v>
      </c>
      <c r="L62" s="11" t="s">
        <v>0</v>
      </c>
      <c r="M62" s="11" t="s">
        <v>0</v>
      </c>
      <c r="N62" s="11" t="s">
        <v>0</v>
      </c>
      <c r="O62" s="14" t="s">
        <v>0</v>
      </c>
      <c r="P62" s="22" t="s">
        <v>100</v>
      </c>
    </row>
    <row r="63" spans="1:16" x14ac:dyDescent="0.35">
      <c r="A63" s="23" t="s">
        <v>19</v>
      </c>
      <c r="B63" s="23" t="s">
        <v>1</v>
      </c>
      <c r="C63" s="23" t="s">
        <v>44</v>
      </c>
      <c r="D63" s="24">
        <v>0.76100000000000001</v>
      </c>
      <c r="E63" s="24">
        <f t="shared" si="2"/>
        <v>0.60399999999999998</v>
      </c>
      <c r="F63" s="24">
        <f>AVERAGE(0.34,0.46)</f>
        <v>0.4</v>
      </c>
      <c r="G63" s="24">
        <f>AVERAGE(0.008,0)</f>
        <v>4.0000000000000001E-3</v>
      </c>
      <c r="H63" s="24" t="s">
        <v>0</v>
      </c>
      <c r="I63" s="23" t="s">
        <v>128</v>
      </c>
      <c r="J63" s="24" t="s">
        <v>0</v>
      </c>
      <c r="K63" s="24" t="s">
        <v>0</v>
      </c>
      <c r="L63" s="24" t="s">
        <v>0</v>
      </c>
      <c r="M63" s="24" t="s">
        <v>0</v>
      </c>
      <c r="N63" s="24" t="s">
        <v>0</v>
      </c>
      <c r="O63" s="23" t="s">
        <v>0</v>
      </c>
      <c r="P63" s="23" t="s">
        <v>17</v>
      </c>
    </row>
    <row r="64" spans="1:16" x14ac:dyDescent="0.35">
      <c r="A64" s="23" t="s">
        <v>19</v>
      </c>
      <c r="B64" s="23" t="s">
        <v>1</v>
      </c>
      <c r="C64" s="23" t="s">
        <v>43</v>
      </c>
      <c r="D64" s="24">
        <v>0.64100000000000001</v>
      </c>
      <c r="E64" s="24">
        <f t="shared" si="2"/>
        <v>0.71399999999999997</v>
      </c>
      <c r="F64" s="24">
        <f>AVERAGE(0.12,0.46)</f>
        <v>0.29000000000000004</v>
      </c>
      <c r="G64" s="24">
        <f>AVERAGE(0.008,0)</f>
        <v>4.0000000000000001E-3</v>
      </c>
      <c r="H64" s="24" t="s">
        <v>0</v>
      </c>
      <c r="I64" s="23" t="s">
        <v>128</v>
      </c>
      <c r="J64" s="24" t="s">
        <v>0</v>
      </c>
      <c r="K64" s="24" t="s">
        <v>0</v>
      </c>
      <c r="L64" s="24" t="s">
        <v>0</v>
      </c>
      <c r="M64" s="24" t="s">
        <v>0</v>
      </c>
      <c r="N64" s="24" t="s">
        <v>0</v>
      </c>
      <c r="O64" s="23" t="s">
        <v>0</v>
      </c>
      <c r="P64" s="23" t="s">
        <v>17</v>
      </c>
    </row>
    <row r="65" spans="1:16" x14ac:dyDescent="0.35">
      <c r="A65" s="14" t="s">
        <v>19</v>
      </c>
      <c r="B65" s="14" t="s">
        <v>1</v>
      </c>
      <c r="C65" s="14" t="s">
        <v>2</v>
      </c>
      <c r="D65" s="11">
        <v>0.76100000000000001</v>
      </c>
      <c r="E65" s="11">
        <f t="shared" ref="E65" si="3">1-F65+G65+H65</f>
        <v>0.76100000000000001</v>
      </c>
      <c r="F65" s="11">
        <v>0.46</v>
      </c>
      <c r="G65" s="11">
        <v>1E-3</v>
      </c>
      <c r="H65" s="11">
        <v>0.22</v>
      </c>
      <c r="I65" s="14" t="s">
        <v>18</v>
      </c>
      <c r="J65" s="11" t="s">
        <v>0</v>
      </c>
      <c r="K65" s="11" t="s">
        <v>0</v>
      </c>
      <c r="L65" s="11" t="s">
        <v>0</v>
      </c>
      <c r="M65" s="11" t="s">
        <v>0</v>
      </c>
      <c r="N65" s="11" t="s">
        <v>0</v>
      </c>
      <c r="O65" s="14" t="s">
        <v>0</v>
      </c>
      <c r="P65" s="14" t="s">
        <v>17</v>
      </c>
    </row>
    <row r="66" spans="1:16" s="13" customFormat="1" x14ac:dyDescent="0.35">
      <c r="A66" s="14" t="s">
        <v>19</v>
      </c>
      <c r="B66" s="14" t="s">
        <v>1</v>
      </c>
      <c r="C66" s="14" t="s">
        <v>106</v>
      </c>
      <c r="D66" s="11">
        <v>0.76</v>
      </c>
      <c r="E66" s="11">
        <v>0.76</v>
      </c>
      <c r="F66" s="11"/>
      <c r="G66" s="11"/>
      <c r="H66" s="11"/>
      <c r="I66" s="14" t="s">
        <v>107</v>
      </c>
      <c r="J66" s="11" t="s">
        <v>0</v>
      </c>
      <c r="K66" s="11" t="s">
        <v>0</v>
      </c>
      <c r="L66" s="11" t="s">
        <v>0</v>
      </c>
      <c r="M66" s="11" t="s">
        <v>0</v>
      </c>
      <c r="N66" s="11" t="s">
        <v>0</v>
      </c>
      <c r="O66" s="14" t="s">
        <v>0</v>
      </c>
      <c r="P66" s="14" t="s">
        <v>108</v>
      </c>
    </row>
    <row r="67" spans="1:16" s="13" customFormat="1" x14ac:dyDescent="0.35">
      <c r="A67" s="23" t="s">
        <v>19</v>
      </c>
      <c r="B67" s="23" t="s">
        <v>145</v>
      </c>
      <c r="C67" s="23" t="s">
        <v>146</v>
      </c>
      <c r="D67" s="24" t="s">
        <v>0</v>
      </c>
      <c r="E67" s="24">
        <v>0.8</v>
      </c>
      <c r="F67" s="24" t="s">
        <v>0</v>
      </c>
      <c r="G67" s="24" t="s">
        <v>0</v>
      </c>
      <c r="H67" s="24" t="s">
        <v>0</v>
      </c>
      <c r="I67" s="23" t="s">
        <v>101</v>
      </c>
      <c r="J67" s="24" t="s">
        <v>0</v>
      </c>
      <c r="K67" s="24" t="s">
        <v>0</v>
      </c>
      <c r="L67" s="24" t="s">
        <v>0</v>
      </c>
      <c r="M67" s="24" t="s">
        <v>0</v>
      </c>
      <c r="N67" s="24" t="s">
        <v>0</v>
      </c>
      <c r="O67" s="23" t="s">
        <v>0</v>
      </c>
      <c r="P67" s="23" t="s">
        <v>125</v>
      </c>
    </row>
    <row r="68" spans="1:16" s="13" customFormat="1" x14ac:dyDescent="0.35">
      <c r="A68" s="23" t="s">
        <v>19</v>
      </c>
      <c r="B68" s="23" t="s">
        <v>145</v>
      </c>
      <c r="C68" s="23" t="s">
        <v>106</v>
      </c>
      <c r="D68" s="24" t="s">
        <v>0</v>
      </c>
      <c r="E68" s="24">
        <v>0.8</v>
      </c>
      <c r="F68" s="24" t="s">
        <v>0</v>
      </c>
      <c r="G68" s="24" t="s">
        <v>0</v>
      </c>
      <c r="H68" s="24" t="s">
        <v>0</v>
      </c>
      <c r="I68" s="23" t="s">
        <v>101</v>
      </c>
      <c r="J68" s="24" t="s">
        <v>0</v>
      </c>
      <c r="K68" s="24" t="s">
        <v>0</v>
      </c>
      <c r="L68" s="24" t="s">
        <v>0</v>
      </c>
      <c r="M68" s="24" t="s">
        <v>0</v>
      </c>
      <c r="N68" s="24" t="s">
        <v>0</v>
      </c>
      <c r="O68" s="23" t="s">
        <v>0</v>
      </c>
      <c r="P68" s="23" t="s">
        <v>125</v>
      </c>
    </row>
    <row r="69" spans="1:16" x14ac:dyDescent="0.35">
      <c r="A69" s="14" t="s">
        <v>19</v>
      </c>
      <c r="B69" s="14" t="s">
        <v>37</v>
      </c>
      <c r="C69" s="14" t="s">
        <v>38</v>
      </c>
      <c r="D69" s="11">
        <v>0.96</v>
      </c>
      <c r="E69" s="11">
        <f t="shared" ref="E69:E70" si="4">1-F69+G69</f>
        <v>0.96</v>
      </c>
      <c r="F69" s="11">
        <v>0.04</v>
      </c>
      <c r="G69" s="11">
        <v>0</v>
      </c>
      <c r="H69" s="11" t="s">
        <v>0</v>
      </c>
      <c r="I69" s="14" t="s">
        <v>92</v>
      </c>
      <c r="J69" s="11" t="s">
        <v>0</v>
      </c>
      <c r="K69" s="11" t="s">
        <v>0</v>
      </c>
      <c r="L69" s="11" t="s">
        <v>0</v>
      </c>
      <c r="M69" s="11" t="s">
        <v>0</v>
      </c>
      <c r="N69" s="11" t="s">
        <v>0</v>
      </c>
      <c r="O69" s="14" t="s">
        <v>0</v>
      </c>
      <c r="P69" s="19" t="s">
        <v>100</v>
      </c>
    </row>
    <row r="70" spans="1:16" x14ac:dyDescent="0.35">
      <c r="A70" s="14" t="s">
        <v>19</v>
      </c>
      <c r="B70" s="14" t="s">
        <v>37</v>
      </c>
      <c r="C70" s="14" t="s">
        <v>39</v>
      </c>
      <c r="D70" s="11">
        <v>0.79400000000000004</v>
      </c>
      <c r="E70" s="11">
        <f t="shared" si="4"/>
        <v>0.79400000000000004</v>
      </c>
      <c r="F70" s="11">
        <v>0.21</v>
      </c>
      <c r="G70" s="11">
        <v>4.0000000000000001E-3</v>
      </c>
      <c r="H70" s="11" t="s">
        <v>0</v>
      </c>
      <c r="I70" s="14" t="s">
        <v>34</v>
      </c>
      <c r="J70" s="11">
        <v>1</v>
      </c>
      <c r="K70" s="11">
        <f t="shared" ref="K70" si="5">1-L70+M70</f>
        <v>1</v>
      </c>
      <c r="L70" s="11">
        <v>0</v>
      </c>
      <c r="M70" s="12">
        <v>0</v>
      </c>
      <c r="N70" s="11" t="s">
        <v>0</v>
      </c>
      <c r="O70" s="14" t="s">
        <v>34</v>
      </c>
      <c r="P70" s="14" t="s">
        <v>17</v>
      </c>
    </row>
    <row r="71" spans="1:16" x14ac:dyDescent="0.35">
      <c r="A71" s="14" t="s">
        <v>19</v>
      </c>
      <c r="B71" s="14" t="s">
        <v>37</v>
      </c>
      <c r="C71" s="14" t="s">
        <v>94</v>
      </c>
      <c r="D71" s="11" t="s">
        <v>0</v>
      </c>
      <c r="E71" s="11" t="s">
        <v>0</v>
      </c>
      <c r="F71" s="11" t="s">
        <v>0</v>
      </c>
      <c r="G71" s="11" t="s">
        <v>0</v>
      </c>
      <c r="H71" s="11" t="s">
        <v>0</v>
      </c>
      <c r="I71" s="14" t="s">
        <v>56</v>
      </c>
      <c r="J71" s="11" t="s">
        <v>0</v>
      </c>
      <c r="K71" s="11" t="s">
        <v>0</v>
      </c>
      <c r="L71" s="11" t="s">
        <v>0</v>
      </c>
      <c r="M71" s="11" t="s">
        <v>0</v>
      </c>
      <c r="N71" s="11" t="s">
        <v>0</v>
      </c>
      <c r="O71" s="20" t="s">
        <v>56</v>
      </c>
      <c r="P71" s="19" t="s">
        <v>76</v>
      </c>
    </row>
    <row r="72" spans="1:16" x14ac:dyDescent="0.35">
      <c r="A72" s="14" t="s">
        <v>19</v>
      </c>
      <c r="B72" s="14" t="s">
        <v>37</v>
      </c>
      <c r="C72" s="14" t="s">
        <v>40</v>
      </c>
      <c r="D72" s="11">
        <v>1.004</v>
      </c>
      <c r="E72" s="11">
        <f t="shared" ref="E72:E83" si="6">1-F72+G72</f>
        <v>1.004</v>
      </c>
      <c r="F72" s="11">
        <v>0</v>
      </c>
      <c r="G72" s="11">
        <v>4.0000000000000001E-3</v>
      </c>
      <c r="H72" s="11" t="s">
        <v>0</v>
      </c>
      <c r="I72" s="14" t="s">
        <v>84</v>
      </c>
      <c r="J72" s="11">
        <v>1</v>
      </c>
      <c r="K72" s="11">
        <f t="shared" ref="K72:K73" si="7">1-L72+M72</f>
        <v>1</v>
      </c>
      <c r="L72" s="11">
        <v>0</v>
      </c>
      <c r="M72" s="12">
        <v>0</v>
      </c>
      <c r="N72" s="11" t="s">
        <v>0</v>
      </c>
      <c r="O72" s="14" t="s">
        <v>84</v>
      </c>
      <c r="P72" s="14" t="s">
        <v>86</v>
      </c>
    </row>
    <row r="73" spans="1:16" x14ac:dyDescent="0.35">
      <c r="A73" s="14" t="s">
        <v>19</v>
      </c>
      <c r="B73" s="14" t="s">
        <v>37</v>
      </c>
      <c r="C73" s="14" t="s">
        <v>41</v>
      </c>
      <c r="D73" s="11">
        <v>1.004</v>
      </c>
      <c r="E73" s="11">
        <f t="shared" si="6"/>
        <v>1.004</v>
      </c>
      <c r="F73" s="11">
        <v>0</v>
      </c>
      <c r="G73" s="11">
        <v>4.0000000000000001E-3</v>
      </c>
      <c r="H73" s="11" t="s">
        <v>0</v>
      </c>
      <c r="I73" s="14" t="s">
        <v>85</v>
      </c>
      <c r="J73" s="11">
        <v>1</v>
      </c>
      <c r="K73" s="11">
        <f t="shared" si="7"/>
        <v>1</v>
      </c>
      <c r="L73" s="11">
        <v>0</v>
      </c>
      <c r="M73" s="12">
        <v>0</v>
      </c>
      <c r="N73" s="11" t="s">
        <v>0</v>
      </c>
      <c r="O73" s="14" t="s">
        <v>85</v>
      </c>
      <c r="P73" s="14" t="s">
        <v>86</v>
      </c>
    </row>
    <row r="74" spans="1:16" x14ac:dyDescent="0.35">
      <c r="A74" s="14" t="s">
        <v>19</v>
      </c>
      <c r="B74" s="14" t="s">
        <v>37</v>
      </c>
      <c r="C74" s="14" t="s">
        <v>49</v>
      </c>
      <c r="D74" s="11">
        <v>0.79400000000000004</v>
      </c>
      <c r="E74" s="11">
        <f t="shared" si="6"/>
        <v>0.79400000000000004</v>
      </c>
      <c r="F74" s="11">
        <v>0.21</v>
      </c>
      <c r="G74" s="11">
        <v>4.0000000000000001E-3</v>
      </c>
      <c r="H74" s="11" t="s">
        <v>0</v>
      </c>
      <c r="I74" s="14" t="s">
        <v>63</v>
      </c>
      <c r="J74" s="11">
        <v>1</v>
      </c>
      <c r="K74" s="11">
        <v>1</v>
      </c>
      <c r="L74" s="11" t="s">
        <v>0</v>
      </c>
      <c r="M74" s="11" t="s">
        <v>0</v>
      </c>
      <c r="N74" s="11" t="s">
        <v>0</v>
      </c>
      <c r="O74" s="14" t="s">
        <v>63</v>
      </c>
      <c r="P74" s="19" t="s">
        <v>62</v>
      </c>
    </row>
    <row r="75" spans="1:16" x14ac:dyDescent="0.35">
      <c r="A75" s="14" t="s">
        <v>19</v>
      </c>
      <c r="B75" s="14" t="s">
        <v>37</v>
      </c>
      <c r="C75" s="14" t="s">
        <v>48</v>
      </c>
      <c r="D75" s="11">
        <v>0.98</v>
      </c>
      <c r="E75" s="11">
        <f t="shared" si="6"/>
        <v>0.98</v>
      </c>
      <c r="F75" s="11">
        <v>0.02</v>
      </c>
      <c r="G75" s="11">
        <v>0</v>
      </c>
      <c r="H75" s="11" t="s">
        <v>0</v>
      </c>
      <c r="I75" s="14" t="s">
        <v>92</v>
      </c>
      <c r="J75" s="11" t="s">
        <v>0</v>
      </c>
      <c r="K75" s="11" t="s">
        <v>0</v>
      </c>
      <c r="L75" s="11" t="s">
        <v>0</v>
      </c>
      <c r="M75" s="11" t="s">
        <v>0</v>
      </c>
      <c r="N75" s="11" t="s">
        <v>0</v>
      </c>
      <c r="O75" s="14" t="s">
        <v>0</v>
      </c>
      <c r="P75" s="19" t="s">
        <v>62</v>
      </c>
    </row>
    <row r="76" spans="1:16" x14ac:dyDescent="0.35">
      <c r="A76" s="14" t="s">
        <v>19</v>
      </c>
      <c r="B76" s="14" t="s">
        <v>37</v>
      </c>
      <c r="C76" s="20" t="s">
        <v>52</v>
      </c>
      <c r="D76" s="11">
        <v>0.77339999999999998</v>
      </c>
      <c r="E76" s="11">
        <f t="shared" si="6"/>
        <v>0.77339999999999998</v>
      </c>
      <c r="F76" s="11">
        <f>1-0.768</f>
        <v>0.23199999999999998</v>
      </c>
      <c r="G76" s="11">
        <v>5.4000000000000003E-3</v>
      </c>
      <c r="H76" s="11" t="s">
        <v>0</v>
      </c>
      <c r="I76" s="14" t="s">
        <v>66</v>
      </c>
      <c r="J76" s="11" t="s">
        <v>0</v>
      </c>
      <c r="K76" s="11" t="s">
        <v>0</v>
      </c>
      <c r="L76" s="11" t="s">
        <v>0</v>
      </c>
      <c r="M76" s="11" t="s">
        <v>0</v>
      </c>
      <c r="N76" s="11" t="s">
        <v>0</v>
      </c>
      <c r="O76" s="20" t="s">
        <v>0</v>
      </c>
      <c r="P76" s="14" t="s">
        <v>57</v>
      </c>
    </row>
    <row r="77" spans="1:16" s="13" customFormat="1" x14ac:dyDescent="0.35">
      <c r="A77" s="14" t="s">
        <v>19</v>
      </c>
      <c r="B77" s="14" t="s">
        <v>37</v>
      </c>
      <c r="C77" s="14" t="s">
        <v>122</v>
      </c>
      <c r="D77" s="11">
        <v>0.8</v>
      </c>
      <c r="E77" s="11">
        <v>0.8</v>
      </c>
      <c r="F77" s="11" t="s">
        <v>0</v>
      </c>
      <c r="G77" s="11" t="s">
        <v>0</v>
      </c>
      <c r="H77" s="11" t="s">
        <v>0</v>
      </c>
      <c r="I77" s="14" t="s">
        <v>101</v>
      </c>
      <c r="J77" s="11">
        <v>0.8</v>
      </c>
      <c r="K77" s="11">
        <v>0.8</v>
      </c>
      <c r="L77" s="11" t="s">
        <v>0</v>
      </c>
      <c r="M77" s="11" t="s">
        <v>0</v>
      </c>
      <c r="N77" s="11" t="s">
        <v>0</v>
      </c>
      <c r="O77" s="14" t="s">
        <v>101</v>
      </c>
      <c r="P77" s="19" t="s">
        <v>125</v>
      </c>
    </row>
    <row r="78" spans="1:16" s="13" customFormat="1" x14ac:dyDescent="0.35">
      <c r="A78" s="14" t="s">
        <v>19</v>
      </c>
      <c r="B78" s="14" t="s">
        <v>37</v>
      </c>
      <c r="C78" s="20" t="s">
        <v>123</v>
      </c>
      <c r="D78" s="11">
        <v>0.86099999999999999</v>
      </c>
      <c r="E78" s="11">
        <f t="shared" si="6"/>
        <v>0.86099999999999999</v>
      </c>
      <c r="F78" s="11">
        <v>0.14299999999999999</v>
      </c>
      <c r="G78" s="11">
        <v>4.0000000000000001E-3</v>
      </c>
      <c r="H78" s="11" t="s">
        <v>0</v>
      </c>
      <c r="I78" s="14" t="s">
        <v>124</v>
      </c>
      <c r="J78" s="11">
        <v>0.8</v>
      </c>
      <c r="K78" s="11">
        <v>0.8</v>
      </c>
      <c r="L78" s="11">
        <v>0.2</v>
      </c>
      <c r="M78" s="11">
        <v>0</v>
      </c>
      <c r="N78" s="11" t="s">
        <v>0</v>
      </c>
      <c r="O78" s="20" t="s">
        <v>124</v>
      </c>
      <c r="P78" s="14" t="s">
        <v>126</v>
      </c>
    </row>
    <row r="79" spans="1:16" x14ac:dyDescent="0.35">
      <c r="A79" s="14" t="s">
        <v>19</v>
      </c>
      <c r="B79" s="14" t="s">
        <v>74</v>
      </c>
      <c r="C79" s="20" t="s">
        <v>78</v>
      </c>
      <c r="D79" s="11">
        <v>0.84000000000000008</v>
      </c>
      <c r="E79" s="11">
        <f t="shared" si="6"/>
        <v>0.84000000000000008</v>
      </c>
      <c r="F79" s="11">
        <v>0.2</v>
      </c>
      <c r="G79" s="16">
        <v>0.04</v>
      </c>
      <c r="H79" s="11" t="s">
        <v>0</v>
      </c>
      <c r="I79" s="20" t="s">
        <v>79</v>
      </c>
      <c r="J79" s="11" t="s">
        <v>0</v>
      </c>
      <c r="K79" s="16" t="s">
        <v>0</v>
      </c>
      <c r="L79" s="11" t="s">
        <v>0</v>
      </c>
      <c r="M79" s="11" t="s">
        <v>0</v>
      </c>
      <c r="N79" s="11" t="s">
        <v>0</v>
      </c>
      <c r="O79" s="20" t="s">
        <v>0</v>
      </c>
      <c r="P79" s="14" t="s">
        <v>80</v>
      </c>
    </row>
    <row r="80" spans="1:16" x14ac:dyDescent="0.35">
      <c r="A80" s="14" t="s">
        <v>19</v>
      </c>
      <c r="B80" s="14" t="s">
        <v>74</v>
      </c>
      <c r="C80" s="20" t="s">
        <v>6</v>
      </c>
      <c r="D80" s="11">
        <v>1</v>
      </c>
      <c r="E80" s="11">
        <f t="shared" si="6"/>
        <v>1</v>
      </c>
      <c r="F80" s="11">
        <v>0</v>
      </c>
      <c r="G80" s="16">
        <v>0</v>
      </c>
      <c r="H80" s="11" t="s">
        <v>0</v>
      </c>
      <c r="I80" s="20" t="s">
        <v>56</v>
      </c>
      <c r="J80" s="11">
        <v>1</v>
      </c>
      <c r="K80" s="11">
        <v>1</v>
      </c>
      <c r="L80" s="16">
        <v>0</v>
      </c>
      <c r="M80" s="16">
        <v>0</v>
      </c>
      <c r="N80" s="11" t="s">
        <v>0</v>
      </c>
      <c r="O80" s="20" t="s">
        <v>56</v>
      </c>
      <c r="P80" s="20" t="s">
        <v>64</v>
      </c>
    </row>
    <row r="81" spans="1:16" x14ac:dyDescent="0.35">
      <c r="A81" s="14" t="s">
        <v>19</v>
      </c>
      <c r="B81" s="14" t="s">
        <v>74</v>
      </c>
      <c r="C81" s="20" t="s">
        <v>58</v>
      </c>
      <c r="D81" s="11">
        <v>1</v>
      </c>
      <c r="E81" s="11">
        <f t="shared" si="6"/>
        <v>1</v>
      </c>
      <c r="F81" s="11">
        <v>0</v>
      </c>
      <c r="G81" s="16">
        <v>0</v>
      </c>
      <c r="H81" s="11" t="s">
        <v>0</v>
      </c>
      <c r="I81" s="20" t="s">
        <v>56</v>
      </c>
      <c r="J81" s="11">
        <v>1</v>
      </c>
      <c r="K81" s="11">
        <v>1</v>
      </c>
      <c r="L81" s="16">
        <v>0</v>
      </c>
      <c r="M81" s="16">
        <v>0</v>
      </c>
      <c r="N81" s="11" t="s">
        <v>0</v>
      </c>
      <c r="O81" s="20" t="s">
        <v>56</v>
      </c>
      <c r="P81" s="20" t="s">
        <v>64</v>
      </c>
    </row>
    <row r="82" spans="1:16" x14ac:dyDescent="0.35">
      <c r="A82" s="14" t="s">
        <v>19</v>
      </c>
      <c r="B82" s="14" t="s">
        <v>74</v>
      </c>
      <c r="C82" s="20" t="s">
        <v>59</v>
      </c>
      <c r="D82" s="11">
        <v>1</v>
      </c>
      <c r="E82" s="11">
        <f t="shared" si="6"/>
        <v>1</v>
      </c>
      <c r="F82" s="11">
        <v>0</v>
      </c>
      <c r="G82" s="16">
        <v>0</v>
      </c>
      <c r="H82" s="11" t="s">
        <v>0</v>
      </c>
      <c r="I82" s="20" t="s">
        <v>56</v>
      </c>
      <c r="J82" s="11">
        <v>1</v>
      </c>
      <c r="K82" s="11">
        <v>1</v>
      </c>
      <c r="L82" s="16">
        <v>0</v>
      </c>
      <c r="M82" s="16">
        <v>0</v>
      </c>
      <c r="N82" s="11" t="s">
        <v>0</v>
      </c>
      <c r="O82" s="20" t="s">
        <v>56</v>
      </c>
      <c r="P82" s="20" t="s">
        <v>64</v>
      </c>
    </row>
    <row r="83" spans="1:16" x14ac:dyDescent="0.35">
      <c r="A83" s="14" t="s">
        <v>19</v>
      </c>
      <c r="B83" s="14" t="s">
        <v>74</v>
      </c>
      <c r="C83" s="20" t="s">
        <v>15</v>
      </c>
      <c r="D83" s="11">
        <v>1</v>
      </c>
      <c r="E83" s="11">
        <f t="shared" si="6"/>
        <v>1</v>
      </c>
      <c r="F83" s="11">
        <v>0</v>
      </c>
      <c r="G83" s="11">
        <v>0</v>
      </c>
      <c r="H83" s="11" t="s">
        <v>0</v>
      </c>
      <c r="I83" s="20" t="s">
        <v>56</v>
      </c>
      <c r="J83" s="11">
        <v>1</v>
      </c>
      <c r="K83" s="11">
        <v>1</v>
      </c>
      <c r="L83" s="11">
        <v>0</v>
      </c>
      <c r="M83" s="11">
        <v>0</v>
      </c>
      <c r="N83" s="11" t="s">
        <v>0</v>
      </c>
      <c r="O83" s="20" t="s">
        <v>56</v>
      </c>
      <c r="P83" s="20" t="s">
        <v>64</v>
      </c>
    </row>
    <row r="84" spans="1:16" x14ac:dyDescent="0.35">
      <c r="A84" s="14" t="s">
        <v>19</v>
      </c>
      <c r="B84" s="14" t="s">
        <v>67</v>
      </c>
      <c r="C84" s="20" t="s">
        <v>60</v>
      </c>
      <c r="D84" s="11" t="s">
        <v>0</v>
      </c>
      <c r="E84" s="11" t="s">
        <v>0</v>
      </c>
      <c r="F84" s="11" t="s">
        <v>0</v>
      </c>
      <c r="G84" s="11" t="s">
        <v>0</v>
      </c>
      <c r="H84" s="16">
        <v>1.0309999999999999</v>
      </c>
      <c r="I84" s="20" t="s">
        <v>65</v>
      </c>
      <c r="J84" s="11" t="s">
        <v>0</v>
      </c>
      <c r="K84" s="11" t="s">
        <v>0</v>
      </c>
      <c r="L84" s="11" t="s">
        <v>0</v>
      </c>
      <c r="M84" s="11" t="s">
        <v>0</v>
      </c>
      <c r="N84" s="16">
        <v>1.044</v>
      </c>
      <c r="O84" s="20" t="s">
        <v>65</v>
      </c>
      <c r="P84" s="20" t="s">
        <v>17</v>
      </c>
    </row>
  </sheetData>
  <autoFilter ref="A6:P84" xr:uid="{00000000-0009-0000-0000-000000000000}"/>
  <mergeCells count="2">
    <mergeCell ref="E5:I5"/>
    <mergeCell ref="K5:O5"/>
  </mergeCells>
  <pageMargins left="0.7" right="0.7" top="0.75" bottom="0.75" header="0.3" footer="0.3"/>
  <pageSetup scale="47"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AIC 2021 NTGR Recommendations</vt:lpstr>
      <vt:lpstr>'AIC 2021 NTGR Recommendations'!Print_Area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2017-02-03T19:43:43Z</cp:lastPrinted>
  <dcterms:created xsi:type="dcterms:W3CDTF">2013-09-03T15:10:09Z</dcterms:created>
  <dcterms:modified xsi:type="dcterms:W3CDTF">2020-09-01T14:01:43Z</dcterms:modified>
</cp:coreProperties>
</file>