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1/2021 Eval Drafts Posted/"/>
    </mc:Choice>
  </mc:AlternateContent>
  <xr:revisionPtr revIDLastSave="0" documentId="8_{82F98B35-62B0-4E4E-A0A6-1549A7E57541}" xr6:coauthVersionLast="47" xr6:coauthVersionMax="47" xr10:uidLastSave="{00000000-0000-0000-0000-000000000000}"/>
  <bookViews>
    <workbookView xWindow="-110" yWindow="-110" windowWidth="19420" windowHeight="10420" xr2:uid="{9EED53AF-1F7B-4D10-AE95-CF45BF7B1ECB}"/>
  </bookViews>
  <sheets>
    <sheet name="Tab 1 Verified Summary" sheetId="1" r:id="rId1"/>
    <sheet name="Tab 2 HIMs" sheetId="2" r:id="rId2"/>
    <sheet name="Tab 3 TRC Plan 3" sheetId="3" r:id="rId3"/>
    <sheet name="Tab 4 TRC Plan 4" sheetId="4" r:id="rId4"/>
    <sheet name="Tab 5 PACT Plan 3" sheetId="5" r:id="rId5"/>
    <sheet name="Tab 6 PACT Plan 4" sheetId="6" r:id="rId6"/>
  </sheets>
  <externalReferences>
    <externalReference r:id="rId7"/>
  </externalReferences>
  <definedNames>
    <definedName name="CO2Convert">'[1]Portfolio Inputs'!$D$22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2" l="1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I3" i="2" s="1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D60" i="2"/>
  <c r="E60" i="2" s="1"/>
  <c r="C60" i="2"/>
</calcChain>
</file>

<file path=xl/sharedStrings.xml><?xml version="1.0" encoding="utf-8"?>
<sst xmlns="http://schemas.openxmlformats.org/spreadsheetml/2006/main" count="464" uniqueCount="173">
  <si>
    <t>Nicor Gas 2020 Verified Savings Summary</t>
  </si>
  <si>
    <t>Ex Ante Gross</t>
  </si>
  <si>
    <t>Realization Rate</t>
  </si>
  <si>
    <t>Verified Gross</t>
  </si>
  <si>
    <t>Deemed / Used</t>
  </si>
  <si>
    <t>Verified Net</t>
  </si>
  <si>
    <t>Program Costs</t>
  </si>
  <si>
    <t>Participation</t>
  </si>
  <si>
    <t>Verified Gross Weighted Average Measure Life</t>
  </si>
  <si>
    <t>GHG Savings</t>
  </si>
  <si>
    <t>Water Savings</t>
  </si>
  <si>
    <t>Annual Savings</t>
  </si>
  <si>
    <t>Annual Savings (Verified Gross / Ex Ante Gross)</t>
  </si>
  <si>
    <t>Lifetime Savings</t>
  </si>
  <si>
    <t>Net-to-Gross Ratio</t>
  </si>
  <si>
    <t>Cost per Annual Savings</t>
  </si>
  <si>
    <t>Cost per Lifetime Savings</t>
  </si>
  <si>
    <t>Non-Incentives</t>
  </si>
  <si>
    <t>Incentives</t>
  </si>
  <si>
    <t># Units</t>
  </si>
  <si>
    <t>Units Definition</t>
  </si>
  <si>
    <t>Years</t>
  </si>
  <si>
    <t>Annual Verified Net CO2 Savings</t>
  </si>
  <si>
    <t>Lifetime Verified Net CO2 Savings</t>
  </si>
  <si>
    <t>Annual Verified Net Water Savings</t>
  </si>
  <si>
    <t>Lifetime Verified Net Water Savings</t>
  </si>
  <si>
    <t>Therms</t>
  </si>
  <si>
    <t>%</t>
  </si>
  <si>
    <t>$/Therms</t>
  </si>
  <si>
    <t>$</t>
  </si>
  <si>
    <t>metric tons CO2</t>
  </si>
  <si>
    <t>Gallons</t>
  </si>
  <si>
    <t>(a)</t>
  </si>
  <si>
    <t>(b)</t>
  </si>
  <si>
    <t>(c=d/b)</t>
  </si>
  <si>
    <t>(d)</t>
  </si>
  <si>
    <t>(e)</t>
  </si>
  <si>
    <t>(f=g/d)</t>
  </si>
  <si>
    <t>(g)</t>
  </si>
  <si>
    <t>(h)</t>
  </si>
  <si>
    <t>(i=(k+l)/g)</t>
  </si>
  <si>
    <t>(j=(k+l)/h)</t>
  </si>
  <si>
    <t>(k)</t>
  </si>
  <si>
    <t>(l)</t>
  </si>
  <si>
    <t>(m)</t>
  </si>
  <si>
    <t>(n)</t>
  </si>
  <si>
    <t>(o=e/d)</t>
  </si>
  <si>
    <t>Home Energy Efficiency Rebate</t>
  </si>
  <si>
    <t>Projects</t>
  </si>
  <si>
    <t>Home Energy Savings</t>
  </si>
  <si>
    <t>Multi-Family</t>
  </si>
  <si>
    <t>Energy Saving Kits</t>
  </si>
  <si>
    <t>Elementary Energy Education</t>
  </si>
  <si>
    <t>Residential New Construction</t>
  </si>
  <si>
    <t>Behavioral Energy Savings</t>
  </si>
  <si>
    <t>BEER</t>
  </si>
  <si>
    <t>Business and Public Sector Custom</t>
  </si>
  <si>
    <t>Strategic Energy Management</t>
  </si>
  <si>
    <t>Retro-Commissioning (Joint and Stand Alone)</t>
  </si>
  <si>
    <t>Coordinated Non-Residential New Construction</t>
  </si>
  <si>
    <t xml:space="preserve">Small Business </t>
  </si>
  <si>
    <t>IHWAP - Single-Family</t>
  </si>
  <si>
    <t>IHWAP - Multi-Family</t>
  </si>
  <si>
    <t>Contractor Channel Single-Family</t>
  </si>
  <si>
    <t>Energy Savings Kit - Liheap Single Family</t>
  </si>
  <si>
    <t>Contractor Channel Multi-Family</t>
  </si>
  <si>
    <t>Energy Savings Kit - Liheap Multi-Family</t>
  </si>
  <si>
    <t>Public Housing Energy Savings</t>
  </si>
  <si>
    <t>Affordable Housing New Construction</t>
  </si>
  <si>
    <t>Market Transformation</t>
  </si>
  <si>
    <t>Residential Total</t>
  </si>
  <si>
    <t>Business and Public Sector Total</t>
  </si>
  <si>
    <t>Income Qualified Total</t>
  </si>
  <si>
    <t>Market Transformation Total</t>
  </si>
  <si>
    <t>Other Portfolio Costs</t>
  </si>
  <si>
    <t>Portfolio Total</t>
  </si>
  <si>
    <t>Nicor Gas 2020 High Impact Measure Summary</t>
  </si>
  <si>
    <t>Sector</t>
  </si>
  <si>
    <t>Measure Name (Standardized)</t>
  </si>
  <si>
    <t>Verified Gross Therms</t>
  </si>
  <si>
    <t>Verified Gross Lifetime Savings</t>
  </si>
  <si>
    <t>Measure
Life (Years)</t>
  </si>
  <si>
    <t>Non-residential</t>
  </si>
  <si>
    <t>Custom</t>
  </si>
  <si>
    <t>Residential</t>
  </si>
  <si>
    <t>Gas High Efficiency Furnace</t>
  </si>
  <si>
    <t>Air Sealing</t>
  </si>
  <si>
    <t>Steam Trap Replacement or Repair</t>
  </si>
  <si>
    <t>Home Energy Reports</t>
  </si>
  <si>
    <t>Advanced Thermostats</t>
  </si>
  <si>
    <t>Process Boiler Tune-up</t>
  </si>
  <si>
    <t>Low Flow Showerheads</t>
  </si>
  <si>
    <t>Ceiling/Attic Insulation</t>
  </si>
  <si>
    <t>DHW Controller</t>
  </si>
  <si>
    <t>High Efficiency Boiler</t>
  </si>
  <si>
    <t>Space Heating Boiler Tune-up</t>
  </si>
  <si>
    <t>Programmable Thermostats</t>
  </si>
  <si>
    <t>Low Flow Faucet Aerators</t>
  </si>
  <si>
    <t>Steam Boiler Averaging Controls</t>
  </si>
  <si>
    <t>Shower Timer</t>
  </si>
  <si>
    <t>Pipe Insulation</t>
  </si>
  <si>
    <t>Demand Controlled Ventilation</t>
  </si>
  <si>
    <t>Duct Insulation and Sealing</t>
  </si>
  <si>
    <t>Gas High Efficiency Boiler</t>
  </si>
  <si>
    <t>Infrared Heaters (all sizes), Low Intensity</t>
  </si>
  <si>
    <t>ENERGY STAR Fryer</t>
  </si>
  <si>
    <t>High Efficiency Furnace</t>
  </si>
  <si>
    <t>Boiler Lockout/Reset Controls</t>
  </si>
  <si>
    <t>Gas Water Heater</t>
  </si>
  <si>
    <t>Kitchen Demand Ventilation Controls</t>
  </si>
  <si>
    <t>Domestic Hot Water Pipe Insulation</t>
  </si>
  <si>
    <t>Ozone Laundry</t>
  </si>
  <si>
    <t>Residential Furnace Tune-Up</t>
  </si>
  <si>
    <t>Wall Insulation</t>
  </si>
  <si>
    <t>Basement Sidewall Insulation</t>
  </si>
  <si>
    <t>Small Commercial Programmable Thermostats</t>
  </si>
  <si>
    <t>Direct-Fired Space Heater</t>
  </si>
  <si>
    <t>ENERGY STAR Convection Oven</t>
  </si>
  <si>
    <t>Combination Oven</t>
  </si>
  <si>
    <t>Room AC Cover/Gap Sealer</t>
  </si>
  <si>
    <t>Water Heater Temperature Setback</t>
  </si>
  <si>
    <t>Rack Oven</t>
  </si>
  <si>
    <t>Commercial Pool Covers</t>
  </si>
  <si>
    <t>Floor Insulation</t>
  </si>
  <si>
    <t>Commercial Steam Cooker</t>
  </si>
  <si>
    <t>DHW Tank Insulation</t>
  </si>
  <si>
    <t>Conveyor Boiler</t>
  </si>
  <si>
    <t>High Efficiency Pre-Rinse Spray Valve</t>
  </si>
  <si>
    <t>Infrared Charbroiler</t>
  </si>
  <si>
    <t>ENERGY STAR Dishwasher</t>
  </si>
  <si>
    <t>Commercial Weather Stripping</t>
  </si>
  <si>
    <t>Storage Water Heater</t>
  </si>
  <si>
    <t>Small Pipe Insulation</t>
  </si>
  <si>
    <t>Portfolio</t>
  </si>
  <si>
    <t>Rank</t>
  </si>
  <si>
    <t>Share of Portfolio Gross</t>
  </si>
  <si>
    <t>Cumulative Gross</t>
  </si>
  <si>
    <t>TRC Results for Nicor Gas, 2020 Programs (Societal Discount Rate, Plan 3 Avoided Costs)</t>
  </si>
  <si>
    <t>Program</t>
  </si>
  <si>
    <t>Benefits</t>
  </si>
  <si>
    <t>Costs</t>
  </si>
  <si>
    <t>IL Total Resource Cost (TRC) Test</t>
  </si>
  <si>
    <t>Avoided Gas Savings</t>
  </si>
  <si>
    <t>Other Benefits</t>
  </si>
  <si>
    <t>Non-Incentive Costs</t>
  </si>
  <si>
    <t>Incentive Costs</t>
  </si>
  <si>
    <t>Incremental Costs (Net)</t>
  </si>
  <si>
    <t>IL TRC Benefits</t>
  </si>
  <si>
    <t>IL TRC Costs</t>
  </si>
  <si>
    <t>IL TRC Test Net Benefits</t>
  </si>
  <si>
    <t>IL TRC Test</t>
  </si>
  <si>
    <t>(c)</t>
  </si>
  <si>
    <t>(f)</t>
  </si>
  <si>
    <t>(g) =</t>
  </si>
  <si>
    <t>(h) =</t>
  </si>
  <si>
    <t>(i) =</t>
  </si>
  <si>
    <t>(j) =</t>
  </si>
  <si>
    <t>(b+c)</t>
  </si>
  <si>
    <t>(d+f)</t>
  </si>
  <si>
    <t>(g-h)</t>
  </si>
  <si>
    <t>(g/h)</t>
  </si>
  <si>
    <t>Portfolio Total, without Income Qualified (IQ)</t>
  </si>
  <si>
    <t>Water Bill Savings NPV</t>
  </si>
  <si>
    <t>TRC Results for Nicor Gas, 2020 Programs (Societal Discount Rate, Plan 4 Avoided Costs)</t>
  </si>
  <si>
    <t>Program Administrator Cost Test (PACT) Results for Nicor Gas, 2020 Programs (WACC Discount Rate, Plan 3 Avoided Costs)</t>
  </si>
  <si>
    <t>Program Administrator Cost Test (PACT)</t>
  </si>
  <si>
    <t>PACT Benefits</t>
  </si>
  <si>
    <t>PACT Costs</t>
  </si>
  <si>
    <t>PACT Test Net Benefits</t>
  </si>
  <si>
    <t>PACT Test</t>
  </si>
  <si>
    <t>(k) =</t>
  </si>
  <si>
    <t>(d+e)</t>
  </si>
  <si>
    <t>Program Administrator Cost Test (PACT) Results for Nicor Gas, 2020 Programs (WACC Discount Rate, Plan 4 Avoided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</si>
</sst>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medium">
        <color indexed="64"/>
      </top>
      <bottom/>
      <diagonal/>
    </border>
    <border>
      <left style="medium">
        <color theme="4" tint="0.59996337778862885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4" tint="0.59996337778862885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0.5999633777886288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4" tint="0.5999633777886288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4" fillId="0" borderId="1" xfId="0" applyFont="1" applyBorder="1" applyAlignment="1">
      <alignment vertical="center"/>
    </xf>
    <xf numFmtId="165" fontId="4" fillId="4" borderId="1" xfId="1" applyNumberFormat="1" applyFont="1" applyFill="1" applyBorder="1" applyAlignment="1">
      <alignment vertical="center"/>
    </xf>
    <xf numFmtId="9" fontId="4" fillId="0" borderId="1" xfId="3" applyFont="1" applyFill="1" applyBorder="1" applyAlignment="1">
      <alignment vertical="center"/>
    </xf>
    <xf numFmtId="9" fontId="6" fillId="0" borderId="1" xfId="3" applyFont="1" applyBorder="1" applyAlignment="1">
      <alignment vertical="center"/>
    </xf>
    <xf numFmtId="44" fontId="4" fillId="0" borderId="1" xfId="2" applyFont="1" applyBorder="1" applyAlignment="1">
      <alignment horizontal="right" vertical="center"/>
    </xf>
    <xf numFmtId="166" fontId="4" fillId="5" borderId="1" xfId="2" applyNumberFormat="1" applyFont="1" applyFill="1" applyBorder="1" applyAlignment="1">
      <alignment horizontal="right" vertical="center"/>
    </xf>
    <xf numFmtId="43" fontId="4" fillId="4" borderId="1" xfId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44" fontId="0" fillId="6" borderId="1" xfId="0" applyNumberFormat="1" applyFill="1" applyBorder="1" applyAlignment="1">
      <alignment horizontal="right" vertical="center"/>
    </xf>
    <xf numFmtId="166" fontId="0" fillId="6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vertical="center"/>
    </xf>
    <xf numFmtId="165" fontId="0" fillId="6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vertical="center"/>
    </xf>
    <xf numFmtId="9" fontId="5" fillId="3" borderId="1" xfId="3" applyFont="1" applyFill="1" applyBorder="1" applyAlignment="1">
      <alignment vertical="center"/>
    </xf>
    <xf numFmtId="44" fontId="5" fillId="3" borderId="1" xfId="2" applyFont="1" applyFill="1" applyBorder="1" applyAlignment="1">
      <alignment horizontal="right" vertical="center"/>
    </xf>
    <xf numFmtId="166" fontId="5" fillId="3" borderId="1" xfId="2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5" fontId="7" fillId="3" borderId="1" xfId="1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9" fontId="4" fillId="3" borderId="1" xfId="3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5" fontId="4" fillId="3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vertical="center"/>
    </xf>
    <xf numFmtId="9" fontId="5" fillId="2" borderId="1" xfId="3" applyFont="1" applyFill="1" applyBorder="1" applyAlignment="1">
      <alignment vertical="center"/>
    </xf>
    <xf numFmtId="44" fontId="5" fillId="2" borderId="1" xfId="2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 wrapText="1" readingOrder="1"/>
    </xf>
    <xf numFmtId="165" fontId="8" fillId="7" borderId="1" xfId="1" applyNumberFormat="1" applyFont="1" applyFill="1" applyBorder="1" applyAlignment="1">
      <alignment horizontal="right" vertical="center" wrapText="1" readingOrder="1"/>
    </xf>
    <xf numFmtId="164" fontId="8" fillId="7" borderId="1" xfId="1" applyNumberFormat="1" applyFont="1" applyFill="1" applyBorder="1" applyAlignment="1">
      <alignment horizontal="right" vertical="center" wrapText="1" readingOrder="1"/>
    </xf>
    <xf numFmtId="0" fontId="9" fillId="0" borderId="1" xfId="0" applyFont="1" applyBorder="1" applyAlignment="1">
      <alignment horizontal="left"/>
    </xf>
    <xf numFmtId="43" fontId="9" fillId="0" borderId="1" xfId="1" applyFont="1" applyFill="1" applyBorder="1" applyAlignment="1"/>
    <xf numFmtId="165" fontId="0" fillId="0" borderId="1" xfId="1" applyNumberFormat="1" applyFont="1" applyFill="1" applyBorder="1"/>
    <xf numFmtId="164" fontId="0" fillId="0" borderId="1" xfId="1" applyNumberFormat="1" applyFont="1" applyFill="1" applyBorder="1"/>
    <xf numFmtId="165" fontId="9" fillId="0" borderId="1" xfId="1" applyNumberFormat="1" applyFont="1" applyFill="1" applyBorder="1" applyAlignment="1">
      <alignment vertical="center"/>
    </xf>
    <xf numFmtId="0" fontId="0" fillId="0" borderId="1" xfId="0" applyBorder="1"/>
    <xf numFmtId="165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9" fontId="0" fillId="0" borderId="1" xfId="3" applyFont="1" applyBorder="1"/>
    <xf numFmtId="9" fontId="0" fillId="0" borderId="1" xfId="0" applyNumberFormat="1" applyBorder="1"/>
    <xf numFmtId="0" fontId="12" fillId="8" borderId="6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3" xfId="0" quotePrefix="1" applyFont="1" applyFill="1" applyBorder="1" applyAlignment="1">
      <alignment horizontal="center" vertical="center" wrapText="1"/>
    </xf>
    <xf numFmtId="0" fontId="12" fillId="8" borderId="15" xfId="0" quotePrefix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166" fontId="12" fillId="0" borderId="1" xfId="2" applyNumberFormat="1" applyFont="1" applyFill="1" applyBorder="1" applyAlignment="1">
      <alignment horizontal="right" vertical="center"/>
    </xf>
    <xf numFmtId="166" fontId="12" fillId="0" borderId="1" xfId="2" quotePrefix="1" applyNumberFormat="1" applyFont="1" applyFill="1" applyBorder="1" applyAlignment="1">
      <alignment horizontal="right" vertical="center"/>
    </xf>
    <xf numFmtId="166" fontId="12" fillId="0" borderId="1" xfId="2" applyNumberFormat="1" applyFont="1" applyFill="1" applyBorder="1" applyAlignment="1">
      <alignment horizontal="right" vertical="center" wrapText="1"/>
    </xf>
    <xf numFmtId="167" fontId="11" fillId="0" borderId="17" xfId="0" applyNumberFormat="1" applyFont="1" applyBorder="1" applyAlignment="1">
      <alignment horizontal="center" vertical="center"/>
    </xf>
    <xf numFmtId="166" fontId="12" fillId="0" borderId="1" xfId="2" applyNumberFormat="1" applyFont="1" applyBorder="1" applyAlignment="1">
      <alignment horizontal="right" vertical="center"/>
    </xf>
    <xf numFmtId="166" fontId="12" fillId="0" borderId="1" xfId="2" applyNumberFormat="1" applyFont="1" applyBorder="1" applyAlignment="1">
      <alignment horizontal="right" vertical="center" wrapText="1"/>
    </xf>
    <xf numFmtId="0" fontId="12" fillId="6" borderId="16" xfId="0" applyFont="1" applyFill="1" applyBorder="1" applyAlignment="1">
      <alignment vertical="center" wrapText="1"/>
    </xf>
    <xf numFmtId="166" fontId="12" fillId="6" borderId="1" xfId="2" applyNumberFormat="1" applyFont="1" applyFill="1" applyBorder="1" applyAlignment="1">
      <alignment horizontal="right" vertical="center"/>
    </xf>
    <xf numFmtId="166" fontId="12" fillId="6" borderId="1" xfId="2" applyNumberFormat="1" applyFont="1" applyFill="1" applyBorder="1" applyAlignment="1">
      <alignment horizontal="right" vertical="center" wrapText="1"/>
    </xf>
    <xf numFmtId="167" fontId="11" fillId="6" borderId="17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right" vertical="center" wrapText="1"/>
    </xf>
    <xf numFmtId="166" fontId="12" fillId="3" borderId="1" xfId="2" applyNumberFormat="1" applyFont="1" applyFill="1" applyBorder="1" applyAlignment="1">
      <alignment horizontal="right" vertical="center"/>
    </xf>
    <xf numFmtId="167" fontId="11" fillId="3" borderId="17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right" vertical="center" wrapText="1"/>
    </xf>
    <xf numFmtId="166" fontId="12" fillId="3" borderId="19" xfId="2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166" fontId="14" fillId="0" borderId="21" xfId="2" applyNumberFormat="1" applyFont="1" applyBorder="1" applyAlignment="1">
      <alignment horizontal="right" vertical="center"/>
    </xf>
    <xf numFmtId="166" fontId="12" fillId="0" borderId="21" xfId="2" applyNumberFormat="1" applyFont="1" applyBorder="1" applyAlignment="1">
      <alignment horizontal="right" vertical="center"/>
    </xf>
    <xf numFmtId="166" fontId="12" fillId="0" borderId="21" xfId="2" applyNumberFormat="1" applyFont="1" applyBorder="1" applyAlignment="1">
      <alignment horizontal="right" vertical="center" wrapText="1"/>
    </xf>
    <xf numFmtId="167" fontId="15" fillId="0" borderId="22" xfId="0" applyNumberFormat="1" applyFont="1" applyBorder="1" applyAlignment="1">
      <alignment horizontal="center" vertical="center"/>
    </xf>
    <xf numFmtId="0" fontId="13" fillId="3" borderId="20" xfId="0" applyFont="1" applyFill="1" applyBorder="1" applyAlignment="1">
      <alignment vertical="center"/>
    </xf>
    <xf numFmtId="166" fontId="11" fillId="3" borderId="21" xfId="2" applyNumberFormat="1" applyFont="1" applyFill="1" applyBorder="1" applyAlignment="1">
      <alignment horizontal="right" vertical="center"/>
    </xf>
    <xf numFmtId="167" fontId="11" fillId="3" borderId="22" xfId="0" applyNumberFormat="1" applyFont="1" applyFill="1" applyBorder="1" applyAlignment="1">
      <alignment horizontal="center" vertical="center"/>
    </xf>
    <xf numFmtId="166" fontId="0" fillId="0" borderId="0" xfId="2" applyNumberFormat="1" applyFont="1"/>
    <xf numFmtId="0" fontId="12" fillId="9" borderId="29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0" xfId="0" quotePrefix="1" applyFont="1" applyFill="1" applyAlignment="1">
      <alignment horizontal="center" vertical="center" wrapText="1"/>
    </xf>
    <xf numFmtId="0" fontId="14" fillId="7" borderId="37" xfId="0" quotePrefix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 wrapText="1"/>
    </xf>
    <xf numFmtId="166" fontId="12" fillId="0" borderId="19" xfId="2" applyNumberFormat="1" applyFont="1" applyFill="1" applyBorder="1" applyAlignment="1">
      <alignment horizontal="right" vertical="center"/>
    </xf>
    <xf numFmtId="166" fontId="11" fillId="3" borderId="38" xfId="2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8" borderId="5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 wrapText="1"/>
    </xf>
    <xf numFmtId="0" fontId="14" fillId="7" borderId="36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icor_EMV\NG%202018-21\Cost%20Effectiveness\2020\Analysis\Nicor%20Gas%202020%20TRC%20and%20Program%20Summary%202021-09-20%20WACC-EEP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TRMSummary"/>
      <sheetName val="Nicor Gas Ex Ante and IMC"/>
      <sheetName val="Water &amp; Elec"/>
      <sheetName val="2020 Verified Measure Inputs"/>
      <sheetName val="Non-Incentive Program Costs"/>
      <sheetName val="Water_Costs"/>
      <sheetName val="Portfolio Inputs"/>
      <sheetName val="2020 High Impact Measures"/>
      <sheetName val="Cost Effectiveness"/>
      <sheetName val="2020 Verified Savings Summary"/>
      <sheetName val="2020 TRC"/>
      <sheetName val="2020 PAC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>
        <row r="22">
          <cell r="D22">
            <v>5.2909999999999997E-3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1ACEC-79B7-4703-9279-287B23139DC5}">
  <dimension ref="A1:S34"/>
  <sheetViews>
    <sheetView tabSelected="1" workbookViewId="0">
      <selection sqref="A1:S1"/>
    </sheetView>
  </sheetViews>
  <sheetFormatPr defaultRowHeight="14.5" x14ac:dyDescent="0.35"/>
  <cols>
    <col min="1" max="1" width="48.81640625" customWidth="1"/>
    <col min="2" max="2" width="16.7265625" customWidth="1"/>
    <col min="3" max="3" width="17.7265625" customWidth="1"/>
    <col min="4" max="4" width="15.81640625" customWidth="1"/>
    <col min="5" max="5" width="15" customWidth="1"/>
    <col min="6" max="6" width="14.7265625" customWidth="1"/>
    <col min="7" max="7" width="14.81640625" customWidth="1"/>
    <col min="8" max="12" width="15.7265625" customWidth="1"/>
    <col min="13" max="13" width="13.453125" customWidth="1"/>
    <col min="14" max="14" width="15.453125" customWidth="1"/>
    <col min="15" max="15" width="21" customWidth="1"/>
    <col min="16" max="16" width="17.36328125" customWidth="1"/>
    <col min="17" max="17" width="17.90625" customWidth="1"/>
    <col min="18" max="18" width="17.7265625" customWidth="1"/>
    <col min="19" max="19" width="18.36328125" customWidth="1"/>
  </cols>
  <sheetData>
    <row r="1" spans="1:19" ht="18.5" x14ac:dyDescent="0.3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42" x14ac:dyDescent="0.35">
      <c r="A2" s="107"/>
      <c r="B2" s="1" t="s">
        <v>1</v>
      </c>
      <c r="C2" s="2" t="s">
        <v>2</v>
      </c>
      <c r="D2" s="108" t="s">
        <v>3</v>
      </c>
      <c r="E2" s="108"/>
      <c r="F2" s="2" t="s">
        <v>4</v>
      </c>
      <c r="G2" s="108" t="s">
        <v>5</v>
      </c>
      <c r="H2" s="108"/>
      <c r="I2" s="108"/>
      <c r="J2" s="108"/>
      <c r="K2" s="108" t="s">
        <v>6</v>
      </c>
      <c r="L2" s="108"/>
      <c r="M2" s="108" t="s">
        <v>7</v>
      </c>
      <c r="N2" s="108"/>
      <c r="O2" s="3" t="s">
        <v>8</v>
      </c>
      <c r="P2" s="108" t="s">
        <v>9</v>
      </c>
      <c r="Q2" s="108"/>
      <c r="R2" s="108" t="s">
        <v>10</v>
      </c>
      <c r="S2" s="108"/>
    </row>
    <row r="3" spans="1:19" ht="42" x14ac:dyDescent="0.35">
      <c r="A3" s="107"/>
      <c r="B3" s="4" t="s">
        <v>11</v>
      </c>
      <c r="C3" s="4" t="s">
        <v>12</v>
      </c>
      <c r="D3" s="4" t="s">
        <v>11</v>
      </c>
      <c r="E3" s="4" t="s">
        <v>13</v>
      </c>
      <c r="F3" s="4" t="s">
        <v>14</v>
      </c>
      <c r="G3" s="4" t="s">
        <v>11</v>
      </c>
      <c r="H3" s="4" t="s">
        <v>13</v>
      </c>
      <c r="I3" s="4" t="s">
        <v>15</v>
      </c>
      <c r="J3" s="4" t="s">
        <v>16</v>
      </c>
      <c r="K3" s="4" t="s">
        <v>17</v>
      </c>
      <c r="L3" s="4" t="s">
        <v>18</v>
      </c>
      <c r="M3" s="109" t="s">
        <v>19</v>
      </c>
      <c r="N3" s="109" t="s">
        <v>20</v>
      </c>
      <c r="O3" s="104" t="s">
        <v>21</v>
      </c>
      <c r="P3" s="4" t="s">
        <v>22</v>
      </c>
      <c r="Q3" s="4" t="s">
        <v>23</v>
      </c>
      <c r="R3" s="4" t="s">
        <v>24</v>
      </c>
      <c r="S3" s="4" t="s">
        <v>25</v>
      </c>
    </row>
    <row r="4" spans="1:19" x14ac:dyDescent="0.35">
      <c r="A4" s="107"/>
      <c r="B4" s="4" t="s">
        <v>26</v>
      </c>
      <c r="C4" s="4" t="s">
        <v>27</v>
      </c>
      <c r="D4" s="4" t="s">
        <v>26</v>
      </c>
      <c r="E4" s="4" t="s">
        <v>26</v>
      </c>
      <c r="F4" s="4" t="s">
        <v>27</v>
      </c>
      <c r="G4" s="4" t="s">
        <v>26</v>
      </c>
      <c r="H4" s="4" t="s">
        <v>26</v>
      </c>
      <c r="I4" s="4" t="s">
        <v>28</v>
      </c>
      <c r="J4" s="4" t="s">
        <v>28</v>
      </c>
      <c r="K4" s="4" t="s">
        <v>29</v>
      </c>
      <c r="L4" s="4" t="s">
        <v>29</v>
      </c>
      <c r="M4" s="109"/>
      <c r="N4" s="109"/>
      <c r="O4" s="105"/>
      <c r="P4" s="4" t="s">
        <v>30</v>
      </c>
      <c r="Q4" s="4" t="s">
        <v>30</v>
      </c>
      <c r="R4" s="4" t="s">
        <v>31</v>
      </c>
      <c r="S4" s="4" t="s">
        <v>31</v>
      </c>
    </row>
    <row r="5" spans="1:19" x14ac:dyDescent="0.35">
      <c r="A5" s="5" t="s">
        <v>32</v>
      </c>
      <c r="B5" s="5" t="s">
        <v>33</v>
      </c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 t="s">
        <v>44</v>
      </c>
      <c r="N5" s="5" t="s">
        <v>45</v>
      </c>
      <c r="O5" s="5" t="s">
        <v>46</v>
      </c>
      <c r="P5" s="5"/>
      <c r="Q5" s="5"/>
      <c r="R5" s="6"/>
      <c r="S5" s="6"/>
    </row>
    <row r="6" spans="1:19" x14ac:dyDescent="0.35">
      <c r="A6" s="7" t="s">
        <v>47</v>
      </c>
      <c r="B6" s="8">
        <v>3784273</v>
      </c>
      <c r="C6" s="9">
        <v>0.9910054057939266</v>
      </c>
      <c r="D6" s="8">
        <v>3750235</v>
      </c>
      <c r="E6" s="8">
        <v>63860353.255576499</v>
      </c>
      <c r="F6" s="10">
        <v>0.79714311236495849</v>
      </c>
      <c r="G6" s="8">
        <v>2989474</v>
      </c>
      <c r="H6" s="8">
        <v>49161805.054102048</v>
      </c>
      <c r="I6" s="11">
        <v>1.9623409498420477</v>
      </c>
      <c r="J6" s="11">
        <v>0.1193277431988559</v>
      </c>
      <c r="K6" s="12">
        <v>2220995.6486881059</v>
      </c>
      <c r="L6" s="12">
        <v>3645371.6</v>
      </c>
      <c r="M6" s="8">
        <v>28615</v>
      </c>
      <c r="N6" s="13" t="s">
        <v>48</v>
      </c>
      <c r="O6" s="14">
        <v>17.028360424233814</v>
      </c>
      <c r="P6" s="15">
        <v>15817.306933999998</v>
      </c>
      <c r="Q6" s="15">
        <v>260115.11054125393</v>
      </c>
      <c r="R6" s="8">
        <v>0</v>
      </c>
      <c r="S6" s="8">
        <v>0</v>
      </c>
    </row>
    <row r="7" spans="1:19" x14ac:dyDescent="0.35">
      <c r="A7" s="7" t="s">
        <v>49</v>
      </c>
      <c r="B7" s="8">
        <v>499188</v>
      </c>
      <c r="C7" s="9">
        <v>0.95611272706875972</v>
      </c>
      <c r="D7" s="8">
        <v>477280</v>
      </c>
      <c r="E7" s="8">
        <v>6291875</v>
      </c>
      <c r="F7" s="10">
        <v>0.9574442675159236</v>
      </c>
      <c r="G7" s="8">
        <v>456969</v>
      </c>
      <c r="H7" s="8">
        <v>6158885</v>
      </c>
      <c r="I7" s="11">
        <v>5.2353211417572618</v>
      </c>
      <c r="J7" s="11">
        <v>0.38844360088354862</v>
      </c>
      <c r="K7" s="12">
        <v>1374850.6768276743</v>
      </c>
      <c r="L7" s="12">
        <v>1017528.79</v>
      </c>
      <c r="M7" s="8">
        <v>26176</v>
      </c>
      <c r="N7" s="13" t="s">
        <v>48</v>
      </c>
      <c r="O7" s="14">
        <v>13.182775310090513</v>
      </c>
      <c r="P7" s="15">
        <v>2417.822979</v>
      </c>
      <c r="Q7" s="15">
        <v>32586.660534999999</v>
      </c>
      <c r="R7" s="8">
        <v>17331113.11531527</v>
      </c>
      <c r="S7" s="8">
        <v>137644069.5635123</v>
      </c>
    </row>
    <row r="8" spans="1:19" x14ac:dyDescent="0.35">
      <c r="A8" s="7" t="s">
        <v>50</v>
      </c>
      <c r="B8" s="8">
        <v>1052115</v>
      </c>
      <c r="C8" s="9">
        <v>1.000308901593457</v>
      </c>
      <c r="D8" s="8">
        <v>1052440</v>
      </c>
      <c r="E8" s="8">
        <v>12212123</v>
      </c>
      <c r="F8" s="10">
        <v>0.93411785945042003</v>
      </c>
      <c r="G8" s="8">
        <v>983103</v>
      </c>
      <c r="H8" s="8">
        <v>11396107</v>
      </c>
      <c r="I8" s="11">
        <v>2.1924196129447284</v>
      </c>
      <c r="J8" s="11">
        <v>0.18913250803496329</v>
      </c>
      <c r="K8" s="12">
        <v>1246100.2569448012</v>
      </c>
      <c r="L8" s="12">
        <v>909274.04180000001</v>
      </c>
      <c r="M8" s="8">
        <v>10718</v>
      </c>
      <c r="N8" s="13" t="s">
        <v>48</v>
      </c>
      <c r="O8" s="14">
        <v>11.603628710425298</v>
      </c>
      <c r="P8" s="15">
        <v>5201.5979729999999</v>
      </c>
      <c r="Q8" s="15">
        <v>60296.802136999999</v>
      </c>
      <c r="R8" s="8">
        <v>8622084.6455750391</v>
      </c>
      <c r="S8" s="8">
        <v>75163795.729758412</v>
      </c>
    </row>
    <row r="9" spans="1:19" x14ac:dyDescent="0.35">
      <c r="A9" s="7" t="s">
        <v>51</v>
      </c>
      <c r="B9" s="8">
        <v>1628706</v>
      </c>
      <c r="C9" s="9">
        <v>1</v>
      </c>
      <c r="D9" s="8">
        <v>1628706</v>
      </c>
      <c r="E9" s="8">
        <v>29009386</v>
      </c>
      <c r="F9" s="10">
        <v>0.86642654966580823</v>
      </c>
      <c r="G9" s="8">
        <v>1411154.1199999999</v>
      </c>
      <c r="H9" s="8">
        <v>24798296.240000002</v>
      </c>
      <c r="I9" s="11">
        <v>1.0338047694269921</v>
      </c>
      <c r="J9" s="11">
        <v>5.882895524489265E-2</v>
      </c>
      <c r="K9" s="12">
        <v>660119.83965254971</v>
      </c>
      <c r="L9" s="12">
        <v>798738.02</v>
      </c>
      <c r="M9" s="8">
        <v>34640</v>
      </c>
      <c r="N9" s="13" t="s">
        <v>48</v>
      </c>
      <c r="O9" s="14">
        <v>17.81130910059888</v>
      </c>
      <c r="P9" s="15">
        <v>7466.4164489199993</v>
      </c>
      <c r="Q9" s="15">
        <v>131207.78540584</v>
      </c>
      <c r="R9" s="8">
        <v>64808068.489868142</v>
      </c>
      <c r="S9" s="8">
        <v>584055158.04388058</v>
      </c>
    </row>
    <row r="10" spans="1:19" x14ac:dyDescent="0.35">
      <c r="A10" s="7" t="s">
        <v>52</v>
      </c>
      <c r="B10" s="8">
        <v>155707.839663597</v>
      </c>
      <c r="C10" s="9">
        <v>1</v>
      </c>
      <c r="D10" s="8">
        <v>155707.839663597</v>
      </c>
      <c r="E10" s="8">
        <v>1411122.7435858953</v>
      </c>
      <c r="F10" s="10">
        <v>1</v>
      </c>
      <c r="G10" s="8">
        <v>155707.839663597</v>
      </c>
      <c r="H10" s="8">
        <v>1411122.7435858953</v>
      </c>
      <c r="I10" s="11">
        <v>2.7283072933232297</v>
      </c>
      <c r="J10" s="11">
        <v>0.30105023571674644</v>
      </c>
      <c r="K10" s="12">
        <v>208366.01458179569</v>
      </c>
      <c r="L10" s="12">
        <v>216452.82</v>
      </c>
      <c r="M10" s="8">
        <v>284</v>
      </c>
      <c r="N10" s="13" t="s">
        <v>48</v>
      </c>
      <c r="O10" s="14">
        <v>9.062631314098196</v>
      </c>
      <c r="P10" s="15">
        <v>823.85017966009173</v>
      </c>
      <c r="Q10" s="15">
        <v>7466.2504363129719</v>
      </c>
      <c r="R10" s="8">
        <v>31611945.777284786</v>
      </c>
      <c r="S10" s="8">
        <v>291173289.21046829</v>
      </c>
    </row>
    <row r="11" spans="1:19" x14ac:dyDescent="0.35">
      <c r="A11" s="7" t="s">
        <v>53</v>
      </c>
      <c r="B11" s="8">
        <v>243248</v>
      </c>
      <c r="C11" s="9">
        <v>1.0767488324672763</v>
      </c>
      <c r="D11" s="8">
        <v>261917</v>
      </c>
      <c r="E11" s="8">
        <v>4691507</v>
      </c>
      <c r="F11" s="10">
        <v>0.83132060920062467</v>
      </c>
      <c r="G11" s="8">
        <v>217737</v>
      </c>
      <c r="H11" s="8">
        <v>3843439</v>
      </c>
      <c r="I11" s="11">
        <v>3.1311851594325453</v>
      </c>
      <c r="J11" s="11">
        <v>0.17738667455353505</v>
      </c>
      <c r="K11" s="12">
        <v>347249.86305936414</v>
      </c>
      <c r="L11" s="12">
        <v>334525</v>
      </c>
      <c r="M11" s="8">
        <v>3340</v>
      </c>
      <c r="N11" s="13" t="s">
        <v>48</v>
      </c>
      <c r="O11" s="14">
        <v>17.912189739497627</v>
      </c>
      <c r="P11" s="15">
        <v>1152.0464669999999</v>
      </c>
      <c r="Q11" s="15">
        <v>20335.635748999997</v>
      </c>
      <c r="R11" s="8">
        <v>0</v>
      </c>
      <c r="S11" s="8">
        <v>0</v>
      </c>
    </row>
    <row r="12" spans="1:19" x14ac:dyDescent="0.35">
      <c r="A12" s="7" t="s">
        <v>54</v>
      </c>
      <c r="B12" s="8">
        <v>1189693</v>
      </c>
      <c r="C12" s="9">
        <v>1.0205061305731815</v>
      </c>
      <c r="D12" s="8">
        <v>1214089</v>
      </c>
      <c r="E12" s="8">
        <v>6070445</v>
      </c>
      <c r="F12" s="10">
        <v>1</v>
      </c>
      <c r="G12" s="8">
        <v>1214089</v>
      </c>
      <c r="H12" s="8">
        <v>6070445</v>
      </c>
      <c r="I12" s="11">
        <v>0.28802645574952251</v>
      </c>
      <c r="J12" s="11">
        <v>5.7605291149904508E-2</v>
      </c>
      <c r="K12" s="12">
        <v>349689.75163448206</v>
      </c>
      <c r="L12" s="12">
        <v>0</v>
      </c>
      <c r="M12" s="8">
        <v>154999</v>
      </c>
      <c r="N12" s="13" t="s">
        <v>48</v>
      </c>
      <c r="O12" s="14">
        <v>5</v>
      </c>
      <c r="P12" s="15">
        <v>6423.7448989999994</v>
      </c>
      <c r="Q12" s="15">
        <v>32118.724494999999</v>
      </c>
      <c r="R12" s="8">
        <v>0</v>
      </c>
      <c r="S12" s="8">
        <v>0</v>
      </c>
    </row>
    <row r="13" spans="1:19" x14ac:dyDescent="0.35">
      <c r="A13" s="7" t="s">
        <v>55</v>
      </c>
      <c r="B13" s="8">
        <v>2046332</v>
      </c>
      <c r="C13" s="9">
        <v>1.0031627321470806</v>
      </c>
      <c r="D13" s="8">
        <v>2052804</v>
      </c>
      <c r="E13" s="8">
        <v>17328252</v>
      </c>
      <c r="F13" s="10">
        <v>0.86000027279759783</v>
      </c>
      <c r="G13" s="8">
        <v>1765412</v>
      </c>
      <c r="H13" s="8">
        <v>14902311</v>
      </c>
      <c r="I13" s="11">
        <v>1.5031465942706699</v>
      </c>
      <c r="J13" s="11">
        <v>0.17807124245927841</v>
      </c>
      <c r="K13" s="12">
        <v>1675296.6452845717</v>
      </c>
      <c r="L13" s="12">
        <v>978376.39</v>
      </c>
      <c r="M13" s="8">
        <v>721</v>
      </c>
      <c r="N13" s="13" t="s">
        <v>48</v>
      </c>
      <c r="O13" s="14">
        <v>8.4412598572489141</v>
      </c>
      <c r="P13" s="15">
        <v>9340.7948919999999</v>
      </c>
      <c r="Q13" s="15">
        <v>78848.127500999995</v>
      </c>
      <c r="R13" s="8">
        <v>20741165.309479754</v>
      </c>
      <c r="S13" s="8">
        <v>148876450.41622955</v>
      </c>
    </row>
    <row r="14" spans="1:19" x14ac:dyDescent="0.35">
      <c r="A14" s="7" t="s">
        <v>56</v>
      </c>
      <c r="B14" s="8">
        <v>3169507</v>
      </c>
      <c r="C14" s="9">
        <v>1.0067206035512779</v>
      </c>
      <c r="D14" s="8">
        <v>3190808</v>
      </c>
      <c r="E14" s="8">
        <v>56540245.199999996</v>
      </c>
      <c r="F14" s="10">
        <v>0.79002904593444667</v>
      </c>
      <c r="G14" s="8">
        <v>2520831</v>
      </c>
      <c r="H14" s="8">
        <v>44668648.599999994</v>
      </c>
      <c r="I14" s="11">
        <v>1.5250849091204004</v>
      </c>
      <c r="J14" s="11">
        <v>8.6066658317101821E-2</v>
      </c>
      <c r="K14" s="12">
        <v>2047380.7165428877</v>
      </c>
      <c r="L14" s="12">
        <v>1797100.6</v>
      </c>
      <c r="M14" s="8">
        <v>125</v>
      </c>
      <c r="N14" s="13" t="s">
        <v>48</v>
      </c>
      <c r="O14" s="14">
        <v>17.719726539484668</v>
      </c>
      <c r="P14" s="15">
        <v>13337.716821</v>
      </c>
      <c r="Q14" s="15">
        <v>236341.81974259997</v>
      </c>
      <c r="R14" s="8">
        <v>0</v>
      </c>
      <c r="S14" s="8">
        <v>0</v>
      </c>
    </row>
    <row r="15" spans="1:19" x14ac:dyDescent="0.35">
      <c r="A15" s="7" t="s">
        <v>57</v>
      </c>
      <c r="B15" s="8">
        <v>1833450</v>
      </c>
      <c r="C15" s="9">
        <v>0.9907714963593226</v>
      </c>
      <c r="D15" s="8">
        <v>1816530</v>
      </c>
      <c r="E15" s="8">
        <v>12715710</v>
      </c>
      <c r="F15" s="10">
        <v>1</v>
      </c>
      <c r="G15" s="8">
        <v>1816530</v>
      </c>
      <c r="H15" s="8">
        <v>12715710</v>
      </c>
      <c r="I15" s="11">
        <v>0.23357211754903412</v>
      </c>
      <c r="J15" s="11">
        <v>3.3367445364147735E-2</v>
      </c>
      <c r="K15" s="12">
        <v>261464.94269134695</v>
      </c>
      <c r="L15" s="12">
        <v>162825.81600000002</v>
      </c>
      <c r="M15" s="8">
        <v>16</v>
      </c>
      <c r="N15" s="13" t="s">
        <v>48</v>
      </c>
      <c r="O15" s="14">
        <v>7</v>
      </c>
      <c r="P15" s="15">
        <v>9611.2602299999999</v>
      </c>
      <c r="Q15" s="15">
        <v>67278.821609999999</v>
      </c>
      <c r="R15" s="8">
        <v>0</v>
      </c>
      <c r="S15" s="8">
        <v>0</v>
      </c>
    </row>
    <row r="16" spans="1:19" x14ac:dyDescent="0.35">
      <c r="A16" s="7" t="s">
        <v>58</v>
      </c>
      <c r="B16" s="8">
        <v>340487</v>
      </c>
      <c r="C16" s="9">
        <v>0.98106535638658743</v>
      </c>
      <c r="D16" s="8">
        <v>334040</v>
      </c>
      <c r="E16" s="8">
        <v>2809544.8000000003</v>
      </c>
      <c r="F16" s="10">
        <v>0.94000119746138189</v>
      </c>
      <c r="G16" s="8">
        <v>313998</v>
      </c>
      <c r="H16" s="8">
        <v>2640975.6</v>
      </c>
      <c r="I16" s="11">
        <v>1.1464041490710131</v>
      </c>
      <c r="J16" s="11">
        <v>0.13630137665792896</v>
      </c>
      <c r="K16" s="12">
        <v>0</v>
      </c>
      <c r="L16" s="12">
        <v>359968.61</v>
      </c>
      <c r="M16" s="8">
        <v>60</v>
      </c>
      <c r="N16" s="13" t="s">
        <v>48</v>
      </c>
      <c r="O16" s="14">
        <v>8.4108034965872367</v>
      </c>
      <c r="P16" s="15">
        <v>1661.3634179999999</v>
      </c>
      <c r="Q16" s="15">
        <v>13973.4018996</v>
      </c>
      <c r="R16" s="8">
        <v>0</v>
      </c>
      <c r="S16" s="8">
        <v>0</v>
      </c>
    </row>
    <row r="17" spans="1:19" x14ac:dyDescent="0.35">
      <c r="A17" s="16" t="s">
        <v>59</v>
      </c>
      <c r="B17" s="8">
        <v>532718</v>
      </c>
      <c r="C17" s="9">
        <v>0.88911394020851553</v>
      </c>
      <c r="D17" s="8">
        <v>473647</v>
      </c>
      <c r="E17" s="8">
        <v>9757128.2000000011</v>
      </c>
      <c r="F17" s="10">
        <v>0.57999945106798945</v>
      </c>
      <c r="G17" s="8">
        <v>274715</v>
      </c>
      <c r="H17" s="8">
        <v>5659129</v>
      </c>
      <c r="I17" s="11">
        <v>1.6123321980167225</v>
      </c>
      <c r="J17" s="11">
        <v>7.8268553301782645E-2</v>
      </c>
      <c r="K17" s="12">
        <v>224288.83977816397</v>
      </c>
      <c r="L17" s="12">
        <v>218643</v>
      </c>
      <c r="M17" s="8">
        <v>74</v>
      </c>
      <c r="N17" s="13" t="s">
        <v>48</v>
      </c>
      <c r="O17" s="14">
        <v>20.6</v>
      </c>
      <c r="P17" s="15">
        <v>1453.517065</v>
      </c>
      <c r="Q17" s="15">
        <v>29942.451538999998</v>
      </c>
      <c r="R17" s="8">
        <v>0</v>
      </c>
      <c r="S17" s="8">
        <v>0</v>
      </c>
    </row>
    <row r="18" spans="1:19" x14ac:dyDescent="0.35">
      <c r="A18" s="7" t="s">
        <v>60</v>
      </c>
      <c r="B18" s="8">
        <v>1127382</v>
      </c>
      <c r="C18" s="9">
        <v>0.99998403380575529</v>
      </c>
      <c r="D18" s="8">
        <v>1127364</v>
      </c>
      <c r="E18" s="8">
        <v>6790768</v>
      </c>
      <c r="F18" s="10">
        <v>0.83109359532502369</v>
      </c>
      <c r="G18" s="8">
        <v>936945</v>
      </c>
      <c r="H18" s="8">
        <v>5654692.5</v>
      </c>
      <c r="I18" s="11">
        <v>1.5196984814680752</v>
      </c>
      <c r="J18" s="11">
        <v>0.25180394755667185</v>
      </c>
      <c r="K18" s="12">
        <v>894900.89371910575</v>
      </c>
      <c r="L18" s="12">
        <v>528973</v>
      </c>
      <c r="M18" s="8">
        <v>692</v>
      </c>
      <c r="N18" s="13" t="s">
        <v>48</v>
      </c>
      <c r="O18" s="14">
        <v>6.0235806713714473</v>
      </c>
      <c r="P18" s="15">
        <v>4957.3759949999994</v>
      </c>
      <c r="Q18" s="15">
        <v>29918.978017499998</v>
      </c>
      <c r="R18" s="8">
        <v>4903804.0541471401</v>
      </c>
      <c r="S18" s="8">
        <v>32340248.312742215</v>
      </c>
    </row>
    <row r="19" spans="1:19" x14ac:dyDescent="0.35">
      <c r="A19" s="7" t="s">
        <v>61</v>
      </c>
      <c r="B19" s="8">
        <v>192763.0122</v>
      </c>
      <c r="C19" s="9">
        <v>0.9999595870659197</v>
      </c>
      <c r="D19" s="8">
        <v>192755.22208109483</v>
      </c>
      <c r="E19" s="8">
        <v>3553523.7999688773</v>
      </c>
      <c r="F19" s="10">
        <v>1</v>
      </c>
      <c r="G19" s="8">
        <v>192755.22208109483</v>
      </c>
      <c r="H19" s="8">
        <v>3553523.7999688773</v>
      </c>
      <c r="I19" s="11">
        <v>21.639957325659427</v>
      </c>
      <c r="J19" s="11">
        <v>1.1738249171623476</v>
      </c>
      <c r="K19" s="12">
        <v>2023629.3601328975</v>
      </c>
      <c r="L19" s="12">
        <v>2147585.4200000004</v>
      </c>
      <c r="M19" s="8">
        <v>2902</v>
      </c>
      <c r="N19" s="13" t="s">
        <v>48</v>
      </c>
      <c r="O19" s="14">
        <v>18.43542167938703</v>
      </c>
      <c r="P19" s="15">
        <v>1019.8678800310727</v>
      </c>
      <c r="Q19" s="15">
        <v>18801.694425635327</v>
      </c>
      <c r="R19" s="8">
        <v>518178.84916728898</v>
      </c>
      <c r="S19" s="8">
        <v>5181788.4916728893</v>
      </c>
    </row>
    <row r="20" spans="1:19" x14ac:dyDescent="0.35">
      <c r="A20" s="7" t="s">
        <v>62</v>
      </c>
      <c r="B20" s="8">
        <v>15604</v>
      </c>
      <c r="C20" s="9">
        <v>1.0108946423993848</v>
      </c>
      <c r="D20" s="8">
        <v>15774</v>
      </c>
      <c r="E20" s="8">
        <v>326244.8</v>
      </c>
      <c r="F20" s="10">
        <v>1</v>
      </c>
      <c r="G20" s="8">
        <v>15774</v>
      </c>
      <c r="H20" s="8">
        <v>326244.8</v>
      </c>
      <c r="I20" s="11">
        <v>28.823520917605276</v>
      </c>
      <c r="J20" s="11">
        <v>1.3936228836576265</v>
      </c>
      <c r="K20" s="12">
        <v>67898.348954305635</v>
      </c>
      <c r="L20" s="12">
        <v>386763.87</v>
      </c>
      <c r="M20" s="8">
        <v>7</v>
      </c>
      <c r="N20" s="13" t="s">
        <v>48</v>
      </c>
      <c r="O20" s="14">
        <v>20.682439457334855</v>
      </c>
      <c r="P20" s="15">
        <v>83.460234</v>
      </c>
      <c r="Q20" s="15">
        <v>1726.1612367999999</v>
      </c>
      <c r="R20" s="8">
        <v>0</v>
      </c>
      <c r="S20" s="8">
        <v>0</v>
      </c>
    </row>
    <row r="21" spans="1:19" x14ac:dyDescent="0.35">
      <c r="A21" s="7" t="s">
        <v>63</v>
      </c>
      <c r="B21" s="8">
        <v>145778</v>
      </c>
      <c r="C21" s="9">
        <v>1.2056826132886993</v>
      </c>
      <c r="D21" s="8">
        <v>175762</v>
      </c>
      <c r="E21" s="8">
        <v>3206268.4</v>
      </c>
      <c r="F21" s="10">
        <v>1</v>
      </c>
      <c r="G21" s="8">
        <v>175762</v>
      </c>
      <c r="H21" s="8">
        <v>3206268.4</v>
      </c>
      <c r="I21" s="11">
        <v>13.54425230567462</v>
      </c>
      <c r="J21" s="11">
        <v>0.74247211298654303</v>
      </c>
      <c r="K21" s="12">
        <v>623579.81374998286</v>
      </c>
      <c r="L21" s="12">
        <v>1756985.0599999998</v>
      </c>
      <c r="M21" s="8">
        <v>4154</v>
      </c>
      <c r="N21" s="13" t="s">
        <v>48</v>
      </c>
      <c r="O21" s="14">
        <v>18.242102388457116</v>
      </c>
      <c r="P21" s="15">
        <v>929.95674199999996</v>
      </c>
      <c r="Q21" s="15">
        <v>16964.3661044</v>
      </c>
      <c r="R21" s="8">
        <v>1853810.4809108714</v>
      </c>
      <c r="S21" s="8">
        <v>18538104.809108716</v>
      </c>
    </row>
    <row r="22" spans="1:19" x14ac:dyDescent="0.35">
      <c r="A22" s="7" t="s">
        <v>64</v>
      </c>
      <c r="B22" s="8">
        <v>132679</v>
      </c>
      <c r="C22" s="9">
        <v>0.99993970409786026</v>
      </c>
      <c r="D22" s="8">
        <v>132671</v>
      </c>
      <c r="E22" s="8">
        <v>2283318</v>
      </c>
      <c r="F22" s="10">
        <v>1</v>
      </c>
      <c r="G22" s="8">
        <v>132671</v>
      </c>
      <c r="H22" s="8">
        <v>2283318</v>
      </c>
      <c r="I22" s="11">
        <v>0.79505893953101281</v>
      </c>
      <c r="J22" s="11">
        <v>4.6196484487276417E-2</v>
      </c>
      <c r="K22" s="12">
        <v>35755.324566518997</v>
      </c>
      <c r="L22" s="12">
        <v>69725.94</v>
      </c>
      <c r="M22" s="8">
        <v>3024</v>
      </c>
      <c r="N22" s="13" t="s">
        <v>48</v>
      </c>
      <c r="O22" s="14">
        <v>17.210377550482018</v>
      </c>
      <c r="P22" s="15">
        <v>701.96226100000001</v>
      </c>
      <c r="Q22" s="15">
        <v>12081.035538</v>
      </c>
      <c r="R22" s="8">
        <v>6738313.2717565931</v>
      </c>
      <c r="S22" s="8">
        <v>59278988.537778161</v>
      </c>
    </row>
    <row r="23" spans="1:19" x14ac:dyDescent="0.35">
      <c r="A23" s="7" t="s">
        <v>65</v>
      </c>
      <c r="B23" s="8">
        <v>449182</v>
      </c>
      <c r="C23" s="9">
        <v>1.0264347191116296</v>
      </c>
      <c r="D23" s="8">
        <v>461056</v>
      </c>
      <c r="E23" s="8">
        <v>8568322</v>
      </c>
      <c r="F23" s="10">
        <v>1</v>
      </c>
      <c r="G23" s="8">
        <v>461056</v>
      </c>
      <c r="H23" s="8">
        <v>8568322</v>
      </c>
      <c r="I23" s="11">
        <v>8.9326245625382121</v>
      </c>
      <c r="J23" s="11">
        <v>0.48065889100638587</v>
      </c>
      <c r="K23" s="12">
        <v>977747.57030561799</v>
      </c>
      <c r="L23" s="12">
        <v>3140692.58</v>
      </c>
      <c r="M23" s="8">
        <v>879</v>
      </c>
      <c r="N23" s="13" t="s">
        <v>48</v>
      </c>
      <c r="O23" s="14">
        <v>18.584124271238203</v>
      </c>
      <c r="P23" s="15">
        <v>2439.4472959999998</v>
      </c>
      <c r="Q23" s="15">
        <v>45334.991701999999</v>
      </c>
      <c r="R23" s="8">
        <v>5928393.9340434382</v>
      </c>
      <c r="S23" s="8">
        <v>59283939.340434387</v>
      </c>
    </row>
    <row r="24" spans="1:19" x14ac:dyDescent="0.35">
      <c r="A24" s="7" t="s">
        <v>66</v>
      </c>
      <c r="B24" s="8">
        <v>49193</v>
      </c>
      <c r="C24" s="9">
        <v>1</v>
      </c>
      <c r="D24" s="8">
        <v>49193</v>
      </c>
      <c r="E24" s="8">
        <v>827588</v>
      </c>
      <c r="F24" s="10">
        <v>1</v>
      </c>
      <c r="G24" s="8">
        <v>49193</v>
      </c>
      <c r="H24" s="8">
        <v>827588</v>
      </c>
      <c r="I24" s="11">
        <v>0.72932847920290056</v>
      </c>
      <c r="J24" s="11">
        <v>4.335231525520946E-2</v>
      </c>
      <c r="K24" s="12">
        <v>11206.275877428285</v>
      </c>
      <c r="L24" s="12">
        <v>24671.58</v>
      </c>
      <c r="M24" s="8">
        <v>1054</v>
      </c>
      <c r="N24" s="13" t="s">
        <v>48</v>
      </c>
      <c r="O24" s="14">
        <v>16.82328786615982</v>
      </c>
      <c r="P24" s="15">
        <v>260.28016299999996</v>
      </c>
      <c r="Q24" s="15">
        <v>4378.7681079999993</v>
      </c>
      <c r="R24" s="8">
        <v>2495962.9810133558</v>
      </c>
      <c r="S24" s="8">
        <v>22575309.861785315</v>
      </c>
    </row>
    <row r="25" spans="1:19" x14ac:dyDescent="0.35">
      <c r="A25" s="7" t="s">
        <v>67</v>
      </c>
      <c r="B25" s="8">
        <v>18741</v>
      </c>
      <c r="C25" s="9">
        <v>1.0083773544634758</v>
      </c>
      <c r="D25" s="8">
        <v>18898</v>
      </c>
      <c r="E25" s="8">
        <v>345980</v>
      </c>
      <c r="F25" s="10">
        <v>1</v>
      </c>
      <c r="G25" s="8">
        <v>18898</v>
      </c>
      <c r="H25" s="8">
        <v>345980</v>
      </c>
      <c r="I25" s="11">
        <v>60.407469760842133</v>
      </c>
      <c r="J25" s="11">
        <v>3.2995559383212751</v>
      </c>
      <c r="K25" s="12">
        <v>913600.64354039473</v>
      </c>
      <c r="L25" s="12">
        <v>227979.72</v>
      </c>
      <c r="M25" s="8">
        <v>13</v>
      </c>
      <c r="N25" s="13" t="s">
        <v>48</v>
      </c>
      <c r="O25" s="14">
        <v>18.307757434649169</v>
      </c>
      <c r="P25" s="15">
        <v>99.989317999999997</v>
      </c>
      <c r="Q25" s="15">
        <v>1830.5801799999999</v>
      </c>
      <c r="R25" s="8">
        <v>0</v>
      </c>
      <c r="S25" s="8">
        <v>0</v>
      </c>
    </row>
    <row r="26" spans="1:19" x14ac:dyDescent="0.35">
      <c r="A26" s="7" t="s">
        <v>68</v>
      </c>
      <c r="B26" s="8">
        <v>59951.483686731706</v>
      </c>
      <c r="C26" s="9">
        <v>0.99759803742919972</v>
      </c>
      <c r="D26" s="8">
        <v>59807.482466852234</v>
      </c>
      <c r="E26" s="8">
        <v>1026810.9473071991</v>
      </c>
      <c r="F26" s="10">
        <v>1</v>
      </c>
      <c r="G26" s="8">
        <v>59807.482466852234</v>
      </c>
      <c r="H26" s="8">
        <v>1026810.9473071991</v>
      </c>
      <c r="I26" s="11">
        <v>3.5079924591259215</v>
      </c>
      <c r="J26" s="11">
        <v>0.20432602325017346</v>
      </c>
      <c r="K26" s="12">
        <v>15875.557493023403</v>
      </c>
      <c r="L26" s="12">
        <v>193928.64</v>
      </c>
      <c r="M26" s="8">
        <v>6</v>
      </c>
      <c r="N26" s="13" t="s">
        <v>48</v>
      </c>
      <c r="O26" s="14">
        <v>17.168603408048483</v>
      </c>
      <c r="P26" s="15">
        <v>316.44138973211517</v>
      </c>
      <c r="Q26" s="15">
        <v>5432.8567222023903</v>
      </c>
      <c r="R26" s="8">
        <v>0</v>
      </c>
      <c r="S26" s="8">
        <v>0</v>
      </c>
    </row>
    <row r="27" spans="1:19" x14ac:dyDescent="0.35">
      <c r="A27" s="7" t="s">
        <v>69</v>
      </c>
      <c r="B27" s="8">
        <v>54110</v>
      </c>
      <c r="C27" s="9">
        <v>1.0159800406579191</v>
      </c>
      <c r="D27" s="8">
        <v>54974.68</v>
      </c>
      <c r="E27" s="8">
        <v>752463.15999999992</v>
      </c>
      <c r="F27" s="10">
        <v>0.79996827630465517</v>
      </c>
      <c r="G27" s="8">
        <v>43978</v>
      </c>
      <c r="H27" s="8">
        <v>601949</v>
      </c>
      <c r="I27" s="11">
        <v>29.474782551524743</v>
      </c>
      <c r="J27" s="11">
        <v>2.1534083237133963</v>
      </c>
      <c r="K27" s="12">
        <v>1232491.9870509552</v>
      </c>
      <c r="L27" s="12">
        <v>63750</v>
      </c>
      <c r="M27" s="8">
        <v>47</v>
      </c>
      <c r="N27" s="13" t="s">
        <v>48</v>
      </c>
      <c r="O27" s="14">
        <v>13.687449567691889</v>
      </c>
      <c r="P27" s="15">
        <v>232.68759799999998</v>
      </c>
      <c r="Q27" s="15">
        <v>3184.912159</v>
      </c>
      <c r="R27" s="8">
        <v>52578.502994011978</v>
      </c>
      <c r="S27" s="8">
        <v>630942.03592814377</v>
      </c>
    </row>
    <row r="28" spans="1:19" x14ac:dyDescent="0.35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9"/>
      <c r="L28" s="19"/>
      <c r="M28" s="17"/>
      <c r="N28" s="17"/>
      <c r="O28" s="20"/>
      <c r="P28" s="20"/>
      <c r="Q28" s="20"/>
      <c r="R28" s="21"/>
      <c r="S28" s="21"/>
    </row>
    <row r="29" spans="1:19" x14ac:dyDescent="0.35">
      <c r="A29" s="22" t="s">
        <v>70</v>
      </c>
      <c r="B29" s="23">
        <v>8552930.8396635968</v>
      </c>
      <c r="C29" s="24">
        <v>0.99853196521340115</v>
      </c>
      <c r="D29" s="23">
        <v>8540374.8396635968</v>
      </c>
      <c r="E29" s="23">
        <v>123546811.99916239</v>
      </c>
      <c r="F29" s="24">
        <v>0.8697784463938345</v>
      </c>
      <c r="G29" s="23">
        <v>7428233.9596635969</v>
      </c>
      <c r="H29" s="23">
        <v>102840100.03768794</v>
      </c>
      <c r="I29" s="25">
        <v>1.7944052914284376</v>
      </c>
      <c r="J29" s="25">
        <v>0.12961152622667599</v>
      </c>
      <c r="K29" s="26">
        <v>6407372.0513887731</v>
      </c>
      <c r="L29" s="27">
        <v>6921890.2718000002</v>
      </c>
      <c r="M29" s="23">
        <v>258772</v>
      </c>
      <c r="N29" s="28" t="s">
        <v>48</v>
      </c>
      <c r="O29" s="29">
        <v>14.466204858524556</v>
      </c>
      <c r="P29" s="30">
        <v>39302.785880580086</v>
      </c>
      <c r="Q29" s="30">
        <v>544126.96929940686</v>
      </c>
      <c r="R29" s="30">
        <v>122373212.02804324</v>
      </c>
      <c r="S29" s="30">
        <v>1088036312.5476196</v>
      </c>
    </row>
    <row r="30" spans="1:19" x14ac:dyDescent="0.35">
      <c r="A30" s="22" t="s">
        <v>71</v>
      </c>
      <c r="B30" s="23">
        <v>9049876</v>
      </c>
      <c r="C30" s="24">
        <v>0.99395759676707174</v>
      </c>
      <c r="D30" s="23">
        <v>8995193</v>
      </c>
      <c r="E30" s="23">
        <v>105941648.19999999</v>
      </c>
      <c r="F30" s="24">
        <v>0.84805640079095579</v>
      </c>
      <c r="G30" s="31">
        <v>7628431</v>
      </c>
      <c r="H30" s="23">
        <v>86241466.699999988</v>
      </c>
      <c r="I30" s="25">
        <v>1.1993579615540964</v>
      </c>
      <c r="J30" s="25">
        <v>0.10608840276154624</v>
      </c>
      <c r="K30" s="26">
        <v>5103332.0380160762</v>
      </c>
      <c r="L30" s="26">
        <v>4045887.4160000002</v>
      </c>
      <c r="M30" s="23">
        <v>1688</v>
      </c>
      <c r="N30" s="28" t="s">
        <v>48</v>
      </c>
      <c r="O30" s="29">
        <v>11.777584783339277</v>
      </c>
      <c r="P30" s="30">
        <v>40362.028421000003</v>
      </c>
      <c r="Q30" s="32">
        <v>456303.60030969995</v>
      </c>
      <c r="R30" s="30">
        <v>25644969.363626894</v>
      </c>
      <c r="S30" s="32">
        <v>181216698.72897175</v>
      </c>
    </row>
    <row r="31" spans="1:19" x14ac:dyDescent="0.35">
      <c r="A31" s="22" t="s">
        <v>72</v>
      </c>
      <c r="B31" s="23">
        <v>1063891.4958867317</v>
      </c>
      <c r="C31" s="24">
        <v>1.03950140481778</v>
      </c>
      <c r="D31" s="23">
        <v>1105916.704547947</v>
      </c>
      <c r="E31" s="23">
        <v>20138055.947276078</v>
      </c>
      <c r="F31" s="24">
        <v>1</v>
      </c>
      <c r="G31" s="31">
        <v>1105916.704547947</v>
      </c>
      <c r="H31" s="23">
        <v>20138055.947276078</v>
      </c>
      <c r="I31" s="25">
        <v>11.409200758729595</v>
      </c>
      <c r="J31" s="25">
        <v>0.62655629409584901</v>
      </c>
      <c r="K31" s="26">
        <v>4669292.8946201699</v>
      </c>
      <c r="L31" s="26">
        <v>7948332.8100000005</v>
      </c>
      <c r="M31" s="23">
        <v>12039</v>
      </c>
      <c r="N31" s="28" t="s">
        <v>48</v>
      </c>
      <c r="O31" s="29">
        <v>18.20937857657886</v>
      </c>
      <c r="P31" s="30">
        <v>5851.4052837631889</v>
      </c>
      <c r="Q31" s="32">
        <v>106550.45401703771</v>
      </c>
      <c r="R31" s="30">
        <v>17534659.516891547</v>
      </c>
      <c r="S31" s="32">
        <v>164858131.04077947</v>
      </c>
    </row>
    <row r="32" spans="1:19" x14ac:dyDescent="0.35">
      <c r="A32" s="22" t="s">
        <v>73</v>
      </c>
      <c r="B32" s="23">
        <v>54110</v>
      </c>
      <c r="C32" s="24">
        <v>1.0159800406579191</v>
      </c>
      <c r="D32" s="23">
        <v>54974.68</v>
      </c>
      <c r="E32" s="23">
        <v>752463.15999999992</v>
      </c>
      <c r="F32" s="24">
        <v>0.79996827630465517</v>
      </c>
      <c r="G32" s="23">
        <v>43978</v>
      </c>
      <c r="H32" s="23">
        <v>601949</v>
      </c>
      <c r="I32" s="25">
        <v>29.474782551524743</v>
      </c>
      <c r="J32" s="25">
        <v>2.1534083237133963</v>
      </c>
      <c r="K32" s="27">
        <v>1232491.9870509552</v>
      </c>
      <c r="L32" s="27">
        <v>63750</v>
      </c>
      <c r="M32" s="23">
        <v>47</v>
      </c>
      <c r="N32" s="23" t="s">
        <v>48</v>
      </c>
      <c r="O32" s="29">
        <v>13.687449567691889</v>
      </c>
      <c r="P32" s="30">
        <v>232.68759799999998</v>
      </c>
      <c r="Q32" s="30">
        <v>3184.912159</v>
      </c>
      <c r="R32" s="30">
        <v>52578.502994011978</v>
      </c>
      <c r="S32" s="30">
        <v>630942.03592814377</v>
      </c>
    </row>
    <row r="33" spans="1:19" x14ac:dyDescent="0.35">
      <c r="A33" s="33" t="s">
        <v>74</v>
      </c>
      <c r="B33" s="33"/>
      <c r="C33" s="34"/>
      <c r="D33" s="35"/>
      <c r="E33" s="35"/>
      <c r="F33" s="34"/>
      <c r="G33" s="35"/>
      <c r="H33" s="35"/>
      <c r="I33" s="25"/>
      <c r="J33" s="25"/>
      <c r="K33" s="36">
        <v>5343856.3079490736</v>
      </c>
      <c r="L33" s="37"/>
      <c r="M33" s="35"/>
      <c r="N33" s="38"/>
      <c r="O33" s="39"/>
      <c r="P33" s="40"/>
      <c r="Q33" s="40"/>
      <c r="R33" s="40"/>
      <c r="S33" s="40"/>
    </row>
    <row r="34" spans="1:19" x14ac:dyDescent="0.35">
      <c r="A34" s="41" t="s">
        <v>75</v>
      </c>
      <c r="B34" s="42">
        <v>18720808.335550327</v>
      </c>
      <c r="C34" s="43">
        <v>0.99869935577020208</v>
      </c>
      <c r="D34" s="42">
        <v>18696459.22421154</v>
      </c>
      <c r="E34" s="42">
        <v>250378979.30643845</v>
      </c>
      <c r="F34" s="43">
        <v>0.86682507472989179</v>
      </c>
      <c r="G34" s="42">
        <v>16206559.664211543</v>
      </c>
      <c r="H34" s="42">
        <v>209821571.68496403</v>
      </c>
      <c r="I34" s="44">
        <v>2.5752662280934215</v>
      </c>
      <c r="J34" s="44">
        <v>0.19891284505050677</v>
      </c>
      <c r="K34" s="36">
        <v>22756345.279025048</v>
      </c>
      <c r="L34" s="36">
        <v>18979860.4978</v>
      </c>
      <c r="M34" s="42">
        <v>272546</v>
      </c>
      <c r="N34" s="42" t="s">
        <v>48</v>
      </c>
      <c r="O34" s="45">
        <v>13.391785915388871</v>
      </c>
      <c r="P34" s="46">
        <v>85748.907183343283</v>
      </c>
      <c r="Q34" s="46">
        <v>1110165.9357851446</v>
      </c>
      <c r="R34" s="46">
        <v>165605419.41155568</v>
      </c>
      <c r="S34" s="46">
        <v>1434742084.3532991</v>
      </c>
    </row>
  </sheetData>
  <mergeCells count="11">
    <mergeCell ref="O3:O4"/>
    <mergeCell ref="A1:S1"/>
    <mergeCell ref="A2:A4"/>
    <mergeCell ref="D2:E2"/>
    <mergeCell ref="G2:J2"/>
    <mergeCell ref="K2:L2"/>
    <mergeCell ref="M2:N2"/>
    <mergeCell ref="P2:Q2"/>
    <mergeCell ref="R2:S2"/>
    <mergeCell ref="M3:M4"/>
    <mergeCell ref="N3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70365-FE94-42B0-8D02-9DAC8D66B2DB}">
  <dimension ref="A1:I60"/>
  <sheetViews>
    <sheetView workbookViewId="0">
      <selection sqref="A1:E1"/>
    </sheetView>
  </sheetViews>
  <sheetFormatPr defaultRowHeight="14.5" x14ac:dyDescent="0.35"/>
  <cols>
    <col min="1" max="1" width="18.453125" customWidth="1"/>
    <col min="2" max="2" width="31.54296875" customWidth="1"/>
    <col min="3" max="3" width="16.453125" customWidth="1"/>
    <col min="4" max="4" width="18.453125" customWidth="1"/>
    <col min="5" max="5" width="14.81640625" customWidth="1"/>
  </cols>
  <sheetData>
    <row r="1" spans="1:9" ht="18.5" x14ac:dyDescent="0.35">
      <c r="A1" s="106" t="s">
        <v>76</v>
      </c>
      <c r="B1" s="106"/>
      <c r="C1" s="106"/>
      <c r="D1" s="106"/>
      <c r="E1" s="106"/>
    </row>
    <row r="2" spans="1:9" ht="43.5" x14ac:dyDescent="0.35">
      <c r="A2" s="47" t="s">
        <v>77</v>
      </c>
      <c r="B2" s="47" t="s">
        <v>78</v>
      </c>
      <c r="C2" s="48" t="s">
        <v>79</v>
      </c>
      <c r="D2" s="48" t="s">
        <v>80</v>
      </c>
      <c r="E2" s="49" t="s">
        <v>81</v>
      </c>
      <c r="G2" s="57" t="s">
        <v>134</v>
      </c>
      <c r="H2" s="57" t="s">
        <v>135</v>
      </c>
      <c r="I2" s="57" t="s">
        <v>136</v>
      </c>
    </row>
    <row r="3" spans="1:9" x14ac:dyDescent="0.35">
      <c r="A3" s="50" t="s">
        <v>82</v>
      </c>
      <c r="B3" s="51" t="s">
        <v>83</v>
      </c>
      <c r="C3" s="52">
        <v>5822922</v>
      </c>
      <c r="D3" s="52">
        <v>81964183.200000003</v>
      </c>
      <c r="E3" s="53">
        <v>14.076125903798815</v>
      </c>
      <c r="G3" s="55">
        <v>1</v>
      </c>
      <c r="H3" s="58">
        <f>C3/$C$60</f>
        <v>0.31144517419958501</v>
      </c>
      <c r="I3" s="59">
        <f>H3</f>
        <v>0.31144517419958501</v>
      </c>
    </row>
    <row r="4" spans="1:9" x14ac:dyDescent="0.35">
      <c r="A4" s="50" t="s">
        <v>84</v>
      </c>
      <c r="B4" s="54" t="s">
        <v>85</v>
      </c>
      <c r="C4" s="52">
        <v>2815547.6995627368</v>
      </c>
      <c r="D4" s="52">
        <v>54249597.702050954</v>
      </c>
      <c r="E4" s="53">
        <v>19.267866678471147</v>
      </c>
      <c r="G4" s="55">
        <v>2</v>
      </c>
      <c r="H4" s="58">
        <f t="shared" ref="H4:H58" si="0">C4/$C$60</f>
        <v>0.15059256224925516</v>
      </c>
      <c r="I4" s="59">
        <f>I3+H4</f>
        <v>0.46203773644884016</v>
      </c>
    </row>
    <row r="5" spans="1:9" x14ac:dyDescent="0.35">
      <c r="A5" s="50" t="s">
        <v>84</v>
      </c>
      <c r="B5" s="51" t="s">
        <v>86</v>
      </c>
      <c r="C5" s="52">
        <v>2011144.276457326</v>
      </c>
      <c r="D5" s="52">
        <v>40220457.929146521</v>
      </c>
      <c r="E5" s="53">
        <v>19.998792925983274</v>
      </c>
      <c r="G5" s="55">
        <v>3</v>
      </c>
      <c r="H5" s="58">
        <f t="shared" si="0"/>
        <v>0.10756818990907833</v>
      </c>
      <c r="I5" s="59">
        <f t="shared" ref="I5:I58" si="1">I4+H5</f>
        <v>0.56960592635791851</v>
      </c>
    </row>
    <row r="6" spans="1:9" x14ac:dyDescent="0.35">
      <c r="A6" s="50" t="s">
        <v>82</v>
      </c>
      <c r="B6" s="51" t="s">
        <v>87</v>
      </c>
      <c r="C6" s="52">
        <v>1978720</v>
      </c>
      <c r="D6" s="52">
        <v>11872320</v>
      </c>
      <c r="E6" s="53">
        <v>6</v>
      </c>
      <c r="G6" s="55">
        <v>4</v>
      </c>
      <c r="H6" s="58">
        <f t="shared" si="0"/>
        <v>0.10583394300871674</v>
      </c>
      <c r="I6" s="59">
        <f t="shared" si="1"/>
        <v>0.67543986936663525</v>
      </c>
    </row>
    <row r="7" spans="1:9" x14ac:dyDescent="0.35">
      <c r="A7" s="50" t="s">
        <v>84</v>
      </c>
      <c r="B7" s="54" t="s">
        <v>88</v>
      </c>
      <c r="C7" s="52">
        <v>1214089</v>
      </c>
      <c r="D7" s="52">
        <v>6070445</v>
      </c>
      <c r="E7" s="53">
        <v>5</v>
      </c>
      <c r="G7" s="55">
        <v>5</v>
      </c>
      <c r="H7" s="58">
        <f t="shared" si="0"/>
        <v>6.4936841005048665E-2</v>
      </c>
      <c r="I7" s="59">
        <f t="shared" si="1"/>
        <v>0.74037671037168395</v>
      </c>
    </row>
    <row r="8" spans="1:9" x14ac:dyDescent="0.35">
      <c r="A8" s="50" t="s">
        <v>84</v>
      </c>
      <c r="B8" s="54" t="s">
        <v>89</v>
      </c>
      <c r="C8" s="52">
        <v>1158509.1150646154</v>
      </c>
      <c r="D8" s="52">
        <v>12743600.265710769</v>
      </c>
      <c r="E8" s="53">
        <v>11</v>
      </c>
      <c r="G8" s="55">
        <v>6</v>
      </c>
      <c r="H8" s="58">
        <f t="shared" si="0"/>
        <v>6.196409176580181E-2</v>
      </c>
      <c r="I8" s="59">
        <f t="shared" si="1"/>
        <v>0.80234080213748582</v>
      </c>
    </row>
    <row r="9" spans="1:9" x14ac:dyDescent="0.35">
      <c r="A9" s="50" t="s">
        <v>82</v>
      </c>
      <c r="B9" s="51" t="s">
        <v>90</v>
      </c>
      <c r="C9" s="52">
        <v>410422</v>
      </c>
      <c r="D9" s="52">
        <v>1231266</v>
      </c>
      <c r="E9" s="53">
        <v>3</v>
      </c>
      <c r="G9" s="55">
        <v>7</v>
      </c>
      <c r="H9" s="58">
        <f t="shared" si="0"/>
        <v>2.1951857037642283E-2</v>
      </c>
      <c r="I9" s="59">
        <f t="shared" si="1"/>
        <v>0.82429265917512806</v>
      </c>
    </row>
    <row r="10" spans="1:9" x14ac:dyDescent="0.35">
      <c r="A10" s="50" t="s">
        <v>84</v>
      </c>
      <c r="B10" s="54" t="s">
        <v>91</v>
      </c>
      <c r="C10" s="52">
        <v>371043.0286274376</v>
      </c>
      <c r="D10" s="52">
        <v>3710430.2862743759</v>
      </c>
      <c r="E10" s="53">
        <v>10</v>
      </c>
      <c r="G10" s="55">
        <v>8</v>
      </c>
      <c r="H10" s="58">
        <f t="shared" si="0"/>
        <v>1.9845630885389483E-2</v>
      </c>
      <c r="I10" s="59">
        <f t="shared" si="1"/>
        <v>0.84413829006051755</v>
      </c>
    </row>
    <row r="11" spans="1:9" x14ac:dyDescent="0.35">
      <c r="A11" s="50" t="s">
        <v>84</v>
      </c>
      <c r="B11" s="51" t="s">
        <v>92</v>
      </c>
      <c r="C11" s="52">
        <v>360480.29023438902</v>
      </c>
      <c r="D11" s="52">
        <v>7209605.8046877803</v>
      </c>
      <c r="E11" s="53">
        <v>20</v>
      </c>
      <c r="G11" s="55">
        <v>9</v>
      </c>
      <c r="H11" s="58">
        <f t="shared" si="0"/>
        <v>1.9280671591954391E-2</v>
      </c>
      <c r="I11" s="59">
        <f t="shared" si="1"/>
        <v>0.86341896165247189</v>
      </c>
    </row>
    <row r="12" spans="1:9" x14ac:dyDescent="0.35">
      <c r="A12" s="50" t="s">
        <v>84</v>
      </c>
      <c r="B12" s="54" t="s">
        <v>93</v>
      </c>
      <c r="C12" s="52">
        <v>296007</v>
      </c>
      <c r="D12" s="52">
        <v>4440105</v>
      </c>
      <c r="E12" s="53">
        <v>15</v>
      </c>
      <c r="G12" s="55">
        <v>10</v>
      </c>
      <c r="H12" s="58">
        <f t="shared" si="0"/>
        <v>1.5832249114670703E-2</v>
      </c>
      <c r="I12" s="59">
        <f t="shared" si="1"/>
        <v>0.87925121076714263</v>
      </c>
    </row>
    <row r="13" spans="1:9" x14ac:dyDescent="0.35">
      <c r="A13" s="50" t="s">
        <v>82</v>
      </c>
      <c r="B13" s="51" t="s">
        <v>94</v>
      </c>
      <c r="C13" s="52">
        <v>228782</v>
      </c>
      <c r="D13" s="52">
        <v>5719550</v>
      </c>
      <c r="E13" s="53">
        <v>25</v>
      </c>
      <c r="G13" s="55">
        <v>11</v>
      </c>
      <c r="H13" s="58">
        <f t="shared" si="0"/>
        <v>1.2236648514908745E-2</v>
      </c>
      <c r="I13" s="59">
        <f t="shared" si="1"/>
        <v>0.89148785928205143</v>
      </c>
    </row>
    <row r="14" spans="1:9" x14ac:dyDescent="0.35">
      <c r="A14" s="50" t="s">
        <v>84</v>
      </c>
      <c r="B14" s="51" t="s">
        <v>95</v>
      </c>
      <c r="C14" s="52">
        <v>206052</v>
      </c>
      <c r="D14" s="52">
        <v>618156</v>
      </c>
      <c r="E14" s="53">
        <v>3</v>
      </c>
      <c r="G14" s="55">
        <v>12</v>
      </c>
      <c r="H14" s="58">
        <f t="shared" si="0"/>
        <v>1.1020910297986629E-2</v>
      </c>
      <c r="I14" s="59">
        <f t="shared" si="1"/>
        <v>0.90250876958003801</v>
      </c>
    </row>
    <row r="15" spans="1:9" x14ac:dyDescent="0.35">
      <c r="A15" s="50" t="s">
        <v>84</v>
      </c>
      <c r="B15" s="51" t="s">
        <v>96</v>
      </c>
      <c r="C15" s="52">
        <v>193176.30308153847</v>
      </c>
      <c r="D15" s="52">
        <v>1086968.4246523078</v>
      </c>
      <c r="E15" s="53">
        <v>5.6268207192758286</v>
      </c>
      <c r="G15" s="55">
        <v>13</v>
      </c>
      <c r="H15" s="58">
        <f t="shared" si="0"/>
        <v>1.0332239958643028E-2</v>
      </c>
      <c r="I15" s="59">
        <f t="shared" si="1"/>
        <v>0.91284100953868108</v>
      </c>
    </row>
    <row r="16" spans="1:9" x14ac:dyDescent="0.35">
      <c r="A16" s="50" t="s">
        <v>82</v>
      </c>
      <c r="B16" s="51" t="s">
        <v>95</v>
      </c>
      <c r="C16" s="52">
        <v>182968</v>
      </c>
      <c r="D16" s="52">
        <v>548904</v>
      </c>
      <c r="E16" s="53">
        <v>3</v>
      </c>
      <c r="G16" s="55">
        <v>14</v>
      </c>
      <c r="H16" s="58">
        <f t="shared" si="0"/>
        <v>9.786238014685698E-3</v>
      </c>
      <c r="I16" s="59">
        <f t="shared" si="1"/>
        <v>0.92262724755336678</v>
      </c>
    </row>
    <row r="17" spans="1:9" x14ac:dyDescent="0.35">
      <c r="A17" s="50" t="s">
        <v>84</v>
      </c>
      <c r="B17" s="51" t="s">
        <v>97</v>
      </c>
      <c r="C17" s="52">
        <v>178330.51859806184</v>
      </c>
      <c r="D17" s="52">
        <v>1783305.1859806185</v>
      </c>
      <c r="E17" s="53">
        <v>10</v>
      </c>
      <c r="G17" s="55">
        <v>15</v>
      </c>
      <c r="H17" s="58">
        <f t="shared" si="0"/>
        <v>9.5381973912540309E-3</v>
      </c>
      <c r="I17" s="59">
        <f t="shared" si="1"/>
        <v>0.93216544494462084</v>
      </c>
    </row>
    <row r="18" spans="1:9" x14ac:dyDescent="0.35">
      <c r="A18" s="50" t="s">
        <v>84</v>
      </c>
      <c r="B18" s="54" t="s">
        <v>98</v>
      </c>
      <c r="C18" s="52">
        <v>172649</v>
      </c>
      <c r="D18" s="52">
        <v>2589735</v>
      </c>
      <c r="E18" s="53">
        <v>15</v>
      </c>
      <c r="G18" s="55">
        <v>16</v>
      </c>
      <c r="H18" s="58">
        <f t="shared" si="0"/>
        <v>9.2343153283496078E-3</v>
      </c>
      <c r="I18" s="59">
        <f t="shared" si="1"/>
        <v>0.94139976027297045</v>
      </c>
    </row>
    <row r="19" spans="1:9" x14ac:dyDescent="0.35">
      <c r="A19" s="50" t="s">
        <v>84</v>
      </c>
      <c r="B19" s="54" t="s">
        <v>87</v>
      </c>
      <c r="C19" s="52">
        <v>107710</v>
      </c>
      <c r="D19" s="52">
        <v>646260</v>
      </c>
      <c r="E19" s="53">
        <v>6</v>
      </c>
      <c r="G19" s="55">
        <v>17</v>
      </c>
      <c r="H19" s="58">
        <f t="shared" si="0"/>
        <v>5.7609838691016811E-3</v>
      </c>
      <c r="I19" s="59">
        <f t="shared" si="1"/>
        <v>0.94716074414207219</v>
      </c>
    </row>
    <row r="20" spans="1:9" x14ac:dyDescent="0.35">
      <c r="A20" s="50" t="s">
        <v>84</v>
      </c>
      <c r="B20" s="54" t="s">
        <v>83</v>
      </c>
      <c r="C20" s="52">
        <v>97622.482466852234</v>
      </c>
      <c r="D20" s="52">
        <v>1672080.7473071991</v>
      </c>
      <c r="E20" s="53">
        <v>17.128029374534243</v>
      </c>
      <c r="G20" s="55">
        <v>18</v>
      </c>
      <c r="H20" s="58">
        <f t="shared" si="0"/>
        <v>5.2214422686212743E-3</v>
      </c>
      <c r="I20" s="59">
        <f t="shared" si="1"/>
        <v>0.9523821864106935</v>
      </c>
    </row>
    <row r="21" spans="1:9" x14ac:dyDescent="0.35">
      <c r="A21" s="50" t="s">
        <v>84</v>
      </c>
      <c r="B21" s="54" t="s">
        <v>99</v>
      </c>
      <c r="C21" s="52">
        <v>96387.26727369611</v>
      </c>
      <c r="D21" s="52">
        <v>192774.53454739222</v>
      </c>
      <c r="E21" s="53">
        <v>2</v>
      </c>
      <c r="G21" s="55">
        <v>19</v>
      </c>
      <c r="H21" s="58">
        <f t="shared" si="0"/>
        <v>5.155375470713543E-3</v>
      </c>
      <c r="I21" s="59">
        <f t="shared" si="1"/>
        <v>0.95753756188140704</v>
      </c>
    </row>
    <row r="22" spans="1:9" x14ac:dyDescent="0.35">
      <c r="A22" s="50" t="s">
        <v>82</v>
      </c>
      <c r="B22" s="51" t="s">
        <v>100</v>
      </c>
      <c r="C22" s="52">
        <v>89321</v>
      </c>
      <c r="D22" s="52">
        <v>1339815</v>
      </c>
      <c r="E22" s="53">
        <v>15</v>
      </c>
      <c r="G22" s="55">
        <v>20</v>
      </c>
      <c r="H22" s="58">
        <f t="shared" si="0"/>
        <v>4.7774286526045054E-3</v>
      </c>
      <c r="I22" s="59">
        <f t="shared" si="1"/>
        <v>0.96231499053401159</v>
      </c>
    </row>
    <row r="23" spans="1:9" x14ac:dyDescent="0.35">
      <c r="A23" s="50" t="s">
        <v>82</v>
      </c>
      <c r="B23" s="51" t="s">
        <v>101</v>
      </c>
      <c r="C23" s="52">
        <v>83055</v>
      </c>
      <c r="D23" s="52">
        <v>830550</v>
      </c>
      <c r="E23" s="53">
        <v>10</v>
      </c>
      <c r="G23" s="55">
        <v>21</v>
      </c>
      <c r="H23" s="58">
        <f t="shared" si="0"/>
        <v>4.4422849804868648E-3</v>
      </c>
      <c r="I23" s="59">
        <f t="shared" si="1"/>
        <v>0.96675727551449842</v>
      </c>
    </row>
    <row r="24" spans="1:9" x14ac:dyDescent="0.35">
      <c r="A24" s="50" t="s">
        <v>84</v>
      </c>
      <c r="B24" s="54" t="s">
        <v>100</v>
      </c>
      <c r="C24" s="52">
        <v>64360</v>
      </c>
      <c r="D24" s="52">
        <v>965400</v>
      </c>
      <c r="E24" s="53">
        <v>15</v>
      </c>
      <c r="G24" s="55">
        <v>22</v>
      </c>
      <c r="H24" s="58">
        <f t="shared" si="0"/>
        <v>3.4423630286452905E-3</v>
      </c>
      <c r="I24" s="59">
        <f t="shared" si="1"/>
        <v>0.97019963854314373</v>
      </c>
    </row>
    <row r="25" spans="1:9" x14ac:dyDescent="0.35">
      <c r="A25" s="50" t="s">
        <v>84</v>
      </c>
      <c r="B25" s="54" t="s">
        <v>102</v>
      </c>
      <c r="C25" s="52">
        <v>59574.015947852327</v>
      </c>
      <c r="D25" s="52">
        <v>1191480.3189570466</v>
      </c>
      <c r="E25" s="53">
        <v>20</v>
      </c>
      <c r="G25" s="55">
        <v>23</v>
      </c>
      <c r="H25" s="58">
        <f t="shared" si="0"/>
        <v>3.1863795830766278E-3</v>
      </c>
      <c r="I25" s="59">
        <f t="shared" si="1"/>
        <v>0.97338601812622039</v>
      </c>
    </row>
    <row r="26" spans="1:9" x14ac:dyDescent="0.35">
      <c r="A26" s="50" t="s">
        <v>84</v>
      </c>
      <c r="B26" s="54" t="s">
        <v>103</v>
      </c>
      <c r="C26" s="52">
        <v>50183.46430596117</v>
      </c>
      <c r="D26" s="52">
        <v>1199553.2660979228</v>
      </c>
      <c r="E26" s="53">
        <v>23.903357065674538</v>
      </c>
      <c r="G26" s="55">
        <v>24</v>
      </c>
      <c r="H26" s="58">
        <f t="shared" si="0"/>
        <v>2.6841159443160554E-3</v>
      </c>
      <c r="I26" s="59">
        <f t="shared" si="1"/>
        <v>0.97607013407053644</v>
      </c>
    </row>
    <row r="27" spans="1:9" x14ac:dyDescent="0.35">
      <c r="A27" s="50" t="s">
        <v>84</v>
      </c>
      <c r="B27" s="54" t="s">
        <v>94</v>
      </c>
      <c r="C27" s="52">
        <v>48265</v>
      </c>
      <c r="D27" s="52">
        <v>965300</v>
      </c>
      <c r="E27" s="53">
        <v>20</v>
      </c>
      <c r="G27" s="55">
        <v>25</v>
      </c>
      <c r="H27" s="58">
        <f t="shared" si="0"/>
        <v>2.5815048411678828E-3</v>
      </c>
      <c r="I27" s="59">
        <f t="shared" si="1"/>
        <v>0.97865163891170437</v>
      </c>
    </row>
    <row r="28" spans="1:9" x14ac:dyDescent="0.35">
      <c r="A28" s="50" t="s">
        <v>82</v>
      </c>
      <c r="B28" s="54" t="s">
        <v>97</v>
      </c>
      <c r="C28" s="52">
        <v>47422</v>
      </c>
      <c r="D28" s="52">
        <v>474220</v>
      </c>
      <c r="E28" s="53">
        <v>10</v>
      </c>
      <c r="G28" s="55">
        <v>26</v>
      </c>
      <c r="H28" s="58">
        <f t="shared" si="0"/>
        <v>2.5364160898759627E-3</v>
      </c>
      <c r="I28" s="59">
        <f t="shared" si="1"/>
        <v>0.98118805500158035</v>
      </c>
    </row>
    <row r="29" spans="1:9" x14ac:dyDescent="0.35">
      <c r="A29" s="50" t="s">
        <v>82</v>
      </c>
      <c r="B29" s="54" t="s">
        <v>104</v>
      </c>
      <c r="C29" s="52">
        <v>43296</v>
      </c>
      <c r="D29" s="52">
        <v>519552</v>
      </c>
      <c r="E29" s="53">
        <v>12</v>
      </c>
      <c r="G29" s="55">
        <v>27</v>
      </c>
      <c r="H29" s="58">
        <f t="shared" si="0"/>
        <v>2.315732593042674E-3</v>
      </c>
      <c r="I29" s="59">
        <f t="shared" si="1"/>
        <v>0.98350378759462298</v>
      </c>
    </row>
    <row r="30" spans="1:9" x14ac:dyDescent="0.35">
      <c r="A30" s="50" t="s">
        <v>82</v>
      </c>
      <c r="B30" s="51" t="s">
        <v>105</v>
      </c>
      <c r="C30" s="52">
        <v>40937</v>
      </c>
      <c r="D30" s="52">
        <v>491244</v>
      </c>
      <c r="E30" s="53">
        <v>12</v>
      </c>
      <c r="G30" s="55">
        <v>28</v>
      </c>
      <c r="H30" s="58">
        <f t="shared" si="0"/>
        <v>2.1895589699138015E-3</v>
      </c>
      <c r="I30" s="59">
        <f t="shared" si="1"/>
        <v>0.98569334656453678</v>
      </c>
    </row>
    <row r="31" spans="1:9" x14ac:dyDescent="0.35">
      <c r="A31" s="50" t="s">
        <v>82</v>
      </c>
      <c r="B31" s="54" t="s">
        <v>106</v>
      </c>
      <c r="C31" s="52">
        <v>38537</v>
      </c>
      <c r="D31" s="52">
        <v>647568</v>
      </c>
      <c r="E31" s="53">
        <v>16.803798946467033</v>
      </c>
      <c r="G31" s="55">
        <v>29</v>
      </c>
      <c r="H31" s="58">
        <f t="shared" si="0"/>
        <v>2.0611924181930322E-3</v>
      </c>
      <c r="I31" s="59">
        <f t="shared" si="1"/>
        <v>0.9877545389827298</v>
      </c>
    </row>
    <row r="32" spans="1:9" x14ac:dyDescent="0.35">
      <c r="A32" s="50" t="s">
        <v>84</v>
      </c>
      <c r="B32" s="54" t="s">
        <v>107</v>
      </c>
      <c r="C32" s="52">
        <v>38415</v>
      </c>
      <c r="D32" s="52">
        <v>768300</v>
      </c>
      <c r="E32" s="53">
        <v>20</v>
      </c>
      <c r="G32" s="55">
        <v>30</v>
      </c>
      <c r="H32" s="58">
        <f t="shared" si="0"/>
        <v>2.0546671184805596E-3</v>
      </c>
      <c r="I32" s="59">
        <f t="shared" si="1"/>
        <v>0.98980920610121037</v>
      </c>
    </row>
    <row r="33" spans="1:9" x14ac:dyDescent="0.35">
      <c r="A33" s="50" t="s">
        <v>84</v>
      </c>
      <c r="B33" s="54" t="s">
        <v>108</v>
      </c>
      <c r="C33" s="52">
        <v>31385.525869307407</v>
      </c>
      <c r="D33" s="52">
        <v>386295.40708401939</v>
      </c>
      <c r="E33" s="53">
        <v>12.308075024538178</v>
      </c>
      <c r="G33" s="55">
        <v>31</v>
      </c>
      <c r="H33" s="58">
        <f t="shared" si="0"/>
        <v>1.6786882207441602E-3</v>
      </c>
      <c r="I33" s="59">
        <f t="shared" si="1"/>
        <v>0.9914878943219545</v>
      </c>
    </row>
    <row r="34" spans="1:9" x14ac:dyDescent="0.35">
      <c r="A34" s="50" t="s">
        <v>82</v>
      </c>
      <c r="B34" s="54" t="s">
        <v>109</v>
      </c>
      <c r="C34" s="52">
        <v>27993</v>
      </c>
      <c r="D34" s="52">
        <v>419895</v>
      </c>
      <c r="E34" s="53">
        <v>15</v>
      </c>
      <c r="G34" s="55">
        <v>32</v>
      </c>
      <c r="H34" s="58">
        <f t="shared" si="0"/>
        <v>1.4972353676331201E-3</v>
      </c>
      <c r="I34" s="59">
        <f t="shared" si="1"/>
        <v>0.99298512968958763</v>
      </c>
    </row>
    <row r="35" spans="1:9" x14ac:dyDescent="0.35">
      <c r="A35" s="50" t="s">
        <v>84</v>
      </c>
      <c r="B35" s="51" t="s">
        <v>110</v>
      </c>
      <c r="C35" s="52">
        <v>20821.530411538461</v>
      </c>
      <c r="D35" s="52">
        <v>312322.95617307688</v>
      </c>
      <c r="E35" s="53">
        <v>14.999999999999998</v>
      </c>
      <c r="G35" s="55">
        <v>33</v>
      </c>
      <c r="H35" s="58">
        <f t="shared" si="0"/>
        <v>1.1136616918659657E-3</v>
      </c>
      <c r="I35" s="59">
        <f t="shared" si="1"/>
        <v>0.99409879138145363</v>
      </c>
    </row>
    <row r="36" spans="1:9" x14ac:dyDescent="0.35">
      <c r="A36" s="50" t="s">
        <v>82</v>
      </c>
      <c r="B36" s="54" t="s">
        <v>111</v>
      </c>
      <c r="C36" s="52">
        <v>20277</v>
      </c>
      <c r="D36" s="52">
        <v>202770</v>
      </c>
      <c r="E36" s="53">
        <v>10</v>
      </c>
      <c r="G36" s="55">
        <v>34</v>
      </c>
      <c r="H36" s="58">
        <f t="shared" si="0"/>
        <v>1.0845369038508476E-3</v>
      </c>
      <c r="I36" s="59">
        <f t="shared" si="1"/>
        <v>0.99518332828530442</v>
      </c>
    </row>
    <row r="37" spans="1:9" x14ac:dyDescent="0.35">
      <c r="A37" s="50" t="s">
        <v>84</v>
      </c>
      <c r="B37" s="51" t="s">
        <v>112</v>
      </c>
      <c r="C37" s="52">
        <v>19217</v>
      </c>
      <c r="D37" s="52">
        <v>57651</v>
      </c>
      <c r="E37" s="53">
        <v>3</v>
      </c>
      <c r="G37" s="55">
        <v>35</v>
      </c>
      <c r="H37" s="58">
        <f t="shared" si="0"/>
        <v>1.0278416768408412E-3</v>
      </c>
      <c r="I37" s="59">
        <f t="shared" si="1"/>
        <v>0.99621116996214532</v>
      </c>
    </row>
    <row r="38" spans="1:9" x14ac:dyDescent="0.35">
      <c r="A38" s="50" t="s">
        <v>84</v>
      </c>
      <c r="B38" s="54" t="s">
        <v>113</v>
      </c>
      <c r="C38" s="52">
        <v>14211.288681119629</v>
      </c>
      <c r="D38" s="52">
        <v>284225.77362239262</v>
      </c>
      <c r="E38" s="53">
        <v>20.000000000000004</v>
      </c>
      <c r="G38" s="55">
        <v>36</v>
      </c>
      <c r="H38" s="58">
        <f t="shared" si="0"/>
        <v>7.6010588479321782E-4</v>
      </c>
      <c r="I38" s="59">
        <f t="shared" si="1"/>
        <v>0.99697127584693856</v>
      </c>
    </row>
    <row r="39" spans="1:9" x14ac:dyDescent="0.35">
      <c r="A39" s="50" t="s">
        <v>84</v>
      </c>
      <c r="B39" s="51" t="s">
        <v>114</v>
      </c>
      <c r="C39" s="52">
        <v>12248.16325623289</v>
      </c>
      <c r="D39" s="52">
        <v>244963.2651246578</v>
      </c>
      <c r="E39" s="53">
        <v>20</v>
      </c>
      <c r="G39" s="55">
        <v>37</v>
      </c>
      <c r="H39" s="58">
        <f t="shared" si="0"/>
        <v>6.5510603421485103E-4</v>
      </c>
      <c r="I39" s="59">
        <f t="shared" si="1"/>
        <v>0.99762638188115338</v>
      </c>
    </row>
    <row r="40" spans="1:9" x14ac:dyDescent="0.35">
      <c r="A40" s="50" t="s">
        <v>82</v>
      </c>
      <c r="B40" s="51" t="s">
        <v>115</v>
      </c>
      <c r="C40" s="52">
        <v>10605</v>
      </c>
      <c r="D40" s="52">
        <v>116655</v>
      </c>
      <c r="E40" s="53">
        <v>11</v>
      </c>
      <c r="G40" s="55">
        <v>38</v>
      </c>
      <c r="H40" s="58">
        <f t="shared" si="0"/>
        <v>5.6721970041614825E-4</v>
      </c>
      <c r="I40" s="59">
        <f t="shared" si="1"/>
        <v>0.99819360158156956</v>
      </c>
    </row>
    <row r="41" spans="1:9" x14ac:dyDescent="0.35">
      <c r="A41" s="50" t="s">
        <v>82</v>
      </c>
      <c r="B41" s="51" t="s">
        <v>116</v>
      </c>
      <c r="C41" s="52">
        <v>7634</v>
      </c>
      <c r="D41" s="52">
        <v>114510</v>
      </c>
      <c r="E41" s="53">
        <v>15</v>
      </c>
      <c r="G41" s="55">
        <v>39</v>
      </c>
      <c r="H41" s="58">
        <f t="shared" si="0"/>
        <v>4.0831260659847959E-4</v>
      </c>
      <c r="I41" s="59">
        <f t="shared" si="1"/>
        <v>0.99860191418816802</v>
      </c>
    </row>
    <row r="42" spans="1:9" x14ac:dyDescent="0.35">
      <c r="A42" s="50" t="s">
        <v>82</v>
      </c>
      <c r="B42" s="51" t="s">
        <v>91</v>
      </c>
      <c r="C42" s="52">
        <v>4564</v>
      </c>
      <c r="D42" s="52">
        <v>45640</v>
      </c>
      <c r="E42" s="53">
        <v>10</v>
      </c>
      <c r="G42" s="55">
        <v>40</v>
      </c>
      <c r="H42" s="58">
        <f t="shared" si="0"/>
        <v>2.4411039252232917E-4</v>
      </c>
      <c r="I42" s="59">
        <f t="shared" si="1"/>
        <v>0.99884602458069038</v>
      </c>
    </row>
    <row r="43" spans="1:9" x14ac:dyDescent="0.35">
      <c r="A43" s="50" t="s">
        <v>82</v>
      </c>
      <c r="B43" s="51" t="s">
        <v>117</v>
      </c>
      <c r="C43" s="52">
        <v>3166</v>
      </c>
      <c r="D43" s="52">
        <v>37992</v>
      </c>
      <c r="E43" s="53">
        <v>12</v>
      </c>
      <c r="G43" s="55">
        <v>41</v>
      </c>
      <c r="H43" s="58">
        <f t="shared" si="0"/>
        <v>1.6933687614498118E-4</v>
      </c>
      <c r="I43" s="59">
        <f t="shared" si="1"/>
        <v>0.99901536145683534</v>
      </c>
    </row>
    <row r="44" spans="1:9" x14ac:dyDescent="0.35">
      <c r="A44" s="50" t="s">
        <v>82</v>
      </c>
      <c r="B44" s="54" t="s">
        <v>118</v>
      </c>
      <c r="C44" s="52">
        <v>2808</v>
      </c>
      <c r="D44" s="52">
        <v>33696</v>
      </c>
      <c r="E44" s="53">
        <v>12</v>
      </c>
      <c r="G44" s="55">
        <v>42</v>
      </c>
      <c r="H44" s="58">
        <f t="shared" si="0"/>
        <v>1.501888655132998E-4</v>
      </c>
      <c r="I44" s="59">
        <f t="shared" si="1"/>
        <v>0.99916555032234866</v>
      </c>
    </row>
    <row r="45" spans="1:9" x14ac:dyDescent="0.35">
      <c r="A45" s="50" t="s">
        <v>84</v>
      </c>
      <c r="B45" s="54" t="s">
        <v>119</v>
      </c>
      <c r="C45" s="52">
        <v>2132</v>
      </c>
      <c r="D45" s="52">
        <v>10660</v>
      </c>
      <c r="E45" s="53">
        <v>5</v>
      </c>
      <c r="G45" s="55">
        <v>43</v>
      </c>
      <c r="H45" s="58">
        <f t="shared" si="0"/>
        <v>1.1403228677861651E-4</v>
      </c>
      <c r="I45" s="59">
        <f t="shared" si="1"/>
        <v>0.9992795826091273</v>
      </c>
    </row>
    <row r="46" spans="1:9" x14ac:dyDescent="0.35">
      <c r="A46" s="50" t="s">
        <v>84</v>
      </c>
      <c r="B46" s="54" t="s">
        <v>120</v>
      </c>
      <c r="C46" s="52">
        <v>2068.1893575632103</v>
      </c>
      <c r="D46" s="52">
        <v>4136.3787151264205</v>
      </c>
      <c r="E46" s="53">
        <v>2</v>
      </c>
      <c r="G46" s="55">
        <v>44</v>
      </c>
      <c r="H46" s="58">
        <f t="shared" si="0"/>
        <v>1.1061930672332582E-4</v>
      </c>
      <c r="I46" s="59">
        <f t="shared" si="1"/>
        <v>0.9993902019158506</v>
      </c>
    </row>
    <row r="47" spans="1:9" x14ac:dyDescent="0.35">
      <c r="A47" s="50" t="s">
        <v>82</v>
      </c>
      <c r="B47" s="51" t="s">
        <v>121</v>
      </c>
      <c r="C47" s="52">
        <v>1931</v>
      </c>
      <c r="D47" s="52">
        <v>23172</v>
      </c>
      <c r="E47" s="53">
        <v>12</v>
      </c>
      <c r="G47" s="55">
        <v>45</v>
      </c>
      <c r="H47" s="58">
        <f t="shared" si="0"/>
        <v>1.0328158807200211E-4</v>
      </c>
      <c r="I47" s="59">
        <f t="shared" si="1"/>
        <v>0.99949348350392264</v>
      </c>
    </row>
    <row r="48" spans="1:9" x14ac:dyDescent="0.35">
      <c r="A48" s="50" t="s">
        <v>84</v>
      </c>
      <c r="B48" s="54" t="s">
        <v>122</v>
      </c>
      <c r="C48" s="52">
        <v>1875</v>
      </c>
      <c r="D48" s="52">
        <v>11250</v>
      </c>
      <c r="E48" s="53">
        <v>6</v>
      </c>
      <c r="G48" s="55">
        <v>46</v>
      </c>
      <c r="H48" s="58">
        <f t="shared" si="0"/>
        <v>1.0028636853185082E-4</v>
      </c>
      <c r="I48" s="59">
        <f t="shared" si="1"/>
        <v>0.99959376987245452</v>
      </c>
    </row>
    <row r="49" spans="1:9" x14ac:dyDescent="0.35">
      <c r="A49" s="50" t="s">
        <v>84</v>
      </c>
      <c r="B49" s="54" t="s">
        <v>123</v>
      </c>
      <c r="C49" s="52">
        <v>1599.38501531515</v>
      </c>
      <c r="D49" s="52">
        <v>31987.700306302999</v>
      </c>
      <c r="E49" s="53">
        <v>20</v>
      </c>
      <c r="G49" s="55">
        <v>47</v>
      </c>
      <c r="H49" s="58">
        <f t="shared" si="0"/>
        <v>8.5544808037448007E-5</v>
      </c>
      <c r="I49" s="59">
        <f t="shared" si="1"/>
        <v>0.99967931468049198</v>
      </c>
    </row>
    <row r="50" spans="1:9" x14ac:dyDescent="0.35">
      <c r="A50" s="50" t="s">
        <v>82</v>
      </c>
      <c r="B50" s="54" t="s">
        <v>124</v>
      </c>
      <c r="C50" s="52">
        <v>1503</v>
      </c>
      <c r="D50" s="52">
        <v>18036</v>
      </c>
      <c r="E50" s="53">
        <v>12</v>
      </c>
      <c r="G50" s="55">
        <v>48</v>
      </c>
      <c r="H50" s="58">
        <f t="shared" si="0"/>
        <v>8.0389553015131632E-5</v>
      </c>
      <c r="I50" s="59">
        <f t="shared" si="1"/>
        <v>0.99975970423350713</v>
      </c>
    </row>
    <row r="51" spans="1:9" x14ac:dyDescent="0.35">
      <c r="A51" s="50" t="s">
        <v>84</v>
      </c>
      <c r="B51" s="54" t="s">
        <v>125</v>
      </c>
      <c r="C51" s="52">
        <v>1188</v>
      </c>
      <c r="D51" s="52">
        <v>17820</v>
      </c>
      <c r="E51" s="53">
        <v>15</v>
      </c>
      <c r="G51" s="55">
        <v>49</v>
      </c>
      <c r="H51" s="58">
        <f t="shared" si="0"/>
        <v>6.3541443101780684E-5</v>
      </c>
      <c r="I51" s="59">
        <f t="shared" si="1"/>
        <v>0.99982324567660896</v>
      </c>
    </row>
    <row r="52" spans="1:9" x14ac:dyDescent="0.35">
      <c r="A52" s="50" t="s">
        <v>82</v>
      </c>
      <c r="B52" s="54" t="s">
        <v>126</v>
      </c>
      <c r="C52" s="52">
        <v>884</v>
      </c>
      <c r="D52" s="52">
        <v>15028</v>
      </c>
      <c r="E52" s="53">
        <v>17</v>
      </c>
      <c r="G52" s="55">
        <v>50</v>
      </c>
      <c r="H52" s="58">
        <f t="shared" si="0"/>
        <v>4.7281679883816607E-5</v>
      </c>
      <c r="I52" s="59">
        <f t="shared" si="1"/>
        <v>0.99987052735649273</v>
      </c>
    </row>
    <row r="53" spans="1:9" x14ac:dyDescent="0.35">
      <c r="A53" s="50" t="s">
        <v>82</v>
      </c>
      <c r="B53" s="51" t="s">
        <v>127</v>
      </c>
      <c r="C53" s="52">
        <v>761</v>
      </c>
      <c r="D53" s="52">
        <v>3805</v>
      </c>
      <c r="E53" s="53">
        <v>5</v>
      </c>
      <c r="G53" s="55">
        <v>51</v>
      </c>
      <c r="H53" s="58">
        <f t="shared" si="0"/>
        <v>4.0702894108127188E-5</v>
      </c>
      <c r="I53" s="59">
        <f t="shared" si="1"/>
        <v>0.99991123025060091</v>
      </c>
    </row>
    <row r="54" spans="1:9" x14ac:dyDescent="0.35">
      <c r="A54" s="50" t="s">
        <v>82</v>
      </c>
      <c r="B54" s="54" t="s">
        <v>128</v>
      </c>
      <c r="C54" s="52">
        <v>706.68</v>
      </c>
      <c r="D54" s="52">
        <v>8480.16</v>
      </c>
      <c r="E54" s="53">
        <v>12</v>
      </c>
      <c r="G54" s="55">
        <v>52</v>
      </c>
      <c r="H54" s="58">
        <f t="shared" si="0"/>
        <v>3.7797531154180451E-5</v>
      </c>
      <c r="I54" s="59">
        <f t="shared" si="1"/>
        <v>0.9999490277817551</v>
      </c>
    </row>
    <row r="55" spans="1:9" x14ac:dyDescent="0.35">
      <c r="A55" s="50" t="s">
        <v>82</v>
      </c>
      <c r="B55" s="54" t="s">
        <v>129</v>
      </c>
      <c r="C55" s="52">
        <v>546</v>
      </c>
      <c r="D55" s="52">
        <v>10920</v>
      </c>
      <c r="E55" s="53">
        <v>20</v>
      </c>
      <c r="G55" s="55">
        <v>53</v>
      </c>
      <c r="H55" s="58">
        <f t="shared" si="0"/>
        <v>2.9203390516474963E-5</v>
      </c>
      <c r="I55" s="59">
        <f t="shared" si="1"/>
        <v>0.99997823117227158</v>
      </c>
    </row>
    <row r="56" spans="1:9" x14ac:dyDescent="0.35">
      <c r="A56" s="50" t="s">
        <v>82</v>
      </c>
      <c r="B56" s="54" t="s">
        <v>130</v>
      </c>
      <c r="C56" s="52">
        <v>353</v>
      </c>
      <c r="D56" s="52">
        <v>3530</v>
      </c>
      <c r="E56" s="53">
        <v>10</v>
      </c>
      <c r="G56" s="55">
        <v>54</v>
      </c>
      <c r="H56" s="58">
        <f t="shared" si="0"/>
        <v>1.8880580315596448E-5</v>
      </c>
      <c r="I56" s="59">
        <f t="shared" si="1"/>
        <v>0.99999711175258721</v>
      </c>
    </row>
    <row r="57" spans="1:9" x14ac:dyDescent="0.35">
      <c r="A57" s="50" t="s">
        <v>82</v>
      </c>
      <c r="B57" s="51" t="s">
        <v>131</v>
      </c>
      <c r="C57" s="52">
        <v>38</v>
      </c>
      <c r="D57" s="52">
        <v>570</v>
      </c>
      <c r="E57" s="53">
        <v>15</v>
      </c>
      <c r="G57" s="55">
        <v>55</v>
      </c>
      <c r="H57" s="58">
        <f t="shared" si="0"/>
        <v>2.03247040224551E-6</v>
      </c>
      <c r="I57" s="59">
        <f t="shared" si="1"/>
        <v>0.99999914422298941</v>
      </c>
    </row>
    <row r="58" spans="1:9" x14ac:dyDescent="0.35">
      <c r="A58" s="50" t="s">
        <v>82</v>
      </c>
      <c r="B58" s="51" t="s">
        <v>132</v>
      </c>
      <c r="C58" s="52">
        <v>16</v>
      </c>
      <c r="D58" s="52">
        <v>240</v>
      </c>
      <c r="E58" s="53">
        <v>15</v>
      </c>
      <c r="G58" s="55">
        <v>56</v>
      </c>
      <c r="H58" s="58">
        <f t="shared" si="0"/>
        <v>8.5577701147179371E-7</v>
      </c>
      <c r="I58" s="59">
        <f t="shared" si="1"/>
        <v>1.0000000000000009</v>
      </c>
    </row>
    <row r="60" spans="1:9" x14ac:dyDescent="0.35">
      <c r="A60" s="55" t="s">
        <v>133</v>
      </c>
      <c r="B60" s="55"/>
      <c r="C60" s="56">
        <f>SUM(C3:C58)</f>
        <v>18696459.224211536</v>
      </c>
      <c r="D60" s="56">
        <f>SUM(D3:D58)</f>
        <v>250378979.30643848</v>
      </c>
      <c r="E60" s="53">
        <f>D60/C60</f>
        <v>13.391785915388876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CC977-2664-41BC-A187-500A1A7D04EF}">
  <dimension ref="A1:J37"/>
  <sheetViews>
    <sheetView workbookViewId="0">
      <selection sqref="A1:J1"/>
    </sheetView>
  </sheetViews>
  <sheetFormatPr defaultRowHeight="14.5" x14ac:dyDescent="0.35"/>
  <cols>
    <col min="1" max="1" width="40.7265625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3.54296875" customWidth="1"/>
    <col min="9" max="9" width="14.54296875" customWidth="1"/>
    <col min="10" max="10" width="11.54296875" customWidth="1"/>
  </cols>
  <sheetData>
    <row r="1" spans="1:10" ht="15" thickBot="1" x14ac:dyDescent="0.4">
      <c r="A1" s="112" t="s">
        <v>137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15" thickBot="1" x14ac:dyDescent="0.4">
      <c r="A2" s="115" t="s">
        <v>138</v>
      </c>
      <c r="B2" s="117" t="s">
        <v>139</v>
      </c>
      <c r="C2" s="118"/>
      <c r="D2" s="117" t="s">
        <v>140</v>
      </c>
      <c r="E2" s="118"/>
      <c r="F2" s="119"/>
      <c r="G2" s="117" t="s">
        <v>141</v>
      </c>
      <c r="H2" s="118"/>
      <c r="I2" s="118"/>
      <c r="J2" s="120"/>
    </row>
    <row r="3" spans="1:10" ht="23.5" thickBot="1" x14ac:dyDescent="0.4">
      <c r="A3" s="116"/>
      <c r="B3" s="60" t="s">
        <v>142</v>
      </c>
      <c r="C3" s="61" t="s">
        <v>143</v>
      </c>
      <c r="D3" s="61" t="s">
        <v>144</v>
      </c>
      <c r="E3" s="61" t="s">
        <v>145</v>
      </c>
      <c r="F3" s="62" t="s">
        <v>146</v>
      </c>
      <c r="G3" s="61" t="s">
        <v>147</v>
      </c>
      <c r="H3" s="61" t="s">
        <v>148</v>
      </c>
      <c r="I3" s="61" t="s">
        <v>149</v>
      </c>
      <c r="J3" s="63" t="s">
        <v>150</v>
      </c>
    </row>
    <row r="4" spans="1:10" x14ac:dyDescent="0.35">
      <c r="A4" s="116" t="s">
        <v>32</v>
      </c>
      <c r="B4" s="122" t="s">
        <v>33</v>
      </c>
      <c r="C4" s="122" t="s">
        <v>151</v>
      </c>
      <c r="D4" s="122" t="s">
        <v>35</v>
      </c>
      <c r="E4" s="122" t="s">
        <v>36</v>
      </c>
      <c r="F4" s="110" t="s">
        <v>152</v>
      </c>
      <c r="G4" s="61" t="s">
        <v>153</v>
      </c>
      <c r="H4" s="61" t="s">
        <v>154</v>
      </c>
      <c r="I4" s="61" t="s">
        <v>155</v>
      </c>
      <c r="J4" s="63" t="s">
        <v>156</v>
      </c>
    </row>
    <row r="5" spans="1:10" ht="15" thickBot="1" x14ac:dyDescent="0.4">
      <c r="A5" s="121"/>
      <c r="B5" s="123"/>
      <c r="C5" s="123"/>
      <c r="D5" s="123"/>
      <c r="E5" s="123"/>
      <c r="F5" s="111"/>
      <c r="G5" s="64" t="s">
        <v>157</v>
      </c>
      <c r="H5" s="64" t="s">
        <v>158</v>
      </c>
      <c r="I5" s="65" t="s">
        <v>159</v>
      </c>
      <c r="J5" s="66" t="s">
        <v>160</v>
      </c>
    </row>
    <row r="6" spans="1:10" x14ac:dyDescent="0.35">
      <c r="A6" s="67" t="s">
        <v>47</v>
      </c>
      <c r="B6" s="68">
        <v>28565444.064333275</v>
      </c>
      <c r="C6" s="69">
        <v>14455499.21750631</v>
      </c>
      <c r="D6" s="68">
        <v>2220995.6486881059</v>
      </c>
      <c r="E6" s="68">
        <v>3645371.6</v>
      </c>
      <c r="F6" s="68">
        <v>15770009.456312563</v>
      </c>
      <c r="G6" s="68">
        <v>43020943.281839587</v>
      </c>
      <c r="H6" s="68">
        <v>17991005.105000667</v>
      </c>
      <c r="I6" s="70">
        <v>25029938.17683892</v>
      </c>
      <c r="J6" s="71">
        <v>2.391247350037256</v>
      </c>
    </row>
    <row r="7" spans="1:10" x14ac:dyDescent="0.35">
      <c r="A7" s="67" t="s">
        <v>49</v>
      </c>
      <c r="B7" s="68">
        <v>3548560.0054604965</v>
      </c>
      <c r="C7" s="69">
        <v>2536725.4737537191</v>
      </c>
      <c r="D7" s="68">
        <v>1374850.6768276743</v>
      </c>
      <c r="E7" s="68">
        <v>1017528.79</v>
      </c>
      <c r="F7" s="68">
        <v>1720983.1526801852</v>
      </c>
      <c r="G7" s="68">
        <v>6085285.4792142157</v>
      </c>
      <c r="H7" s="68">
        <v>3095833.8295078594</v>
      </c>
      <c r="I7" s="70">
        <v>2989451.6497063562</v>
      </c>
      <c r="J7" s="71">
        <v>1.9656369864598273</v>
      </c>
    </row>
    <row r="8" spans="1:10" x14ac:dyDescent="0.35">
      <c r="A8" s="67" t="s">
        <v>50</v>
      </c>
      <c r="B8" s="68">
        <v>6421529.4909520205</v>
      </c>
      <c r="C8" s="69">
        <v>3276899.581511016</v>
      </c>
      <c r="D8" s="68">
        <v>1246100.2569448012</v>
      </c>
      <c r="E8" s="68">
        <v>909274.04180000001</v>
      </c>
      <c r="F8" s="68">
        <v>985932.68786519475</v>
      </c>
      <c r="G8" s="72">
        <v>9698429.0724630356</v>
      </c>
      <c r="H8" s="72">
        <v>2232032.9448099961</v>
      </c>
      <c r="I8" s="73">
        <v>7466396.12765304</v>
      </c>
      <c r="J8" s="71">
        <v>4.3451101808394785</v>
      </c>
    </row>
    <row r="9" spans="1:10" x14ac:dyDescent="0.35">
      <c r="A9" s="67" t="s">
        <v>51</v>
      </c>
      <c r="B9" s="68">
        <v>14559178.327607904</v>
      </c>
      <c r="C9" s="69">
        <v>9541377.5545893554</v>
      </c>
      <c r="D9" s="68">
        <v>660119.83965254971</v>
      </c>
      <c r="E9" s="68">
        <v>798738.02</v>
      </c>
      <c r="F9" s="68">
        <v>798738.02</v>
      </c>
      <c r="G9" s="72">
        <v>24100555.882197261</v>
      </c>
      <c r="H9" s="72">
        <v>1458857.8596525497</v>
      </c>
      <c r="I9" s="73">
        <v>22641698.022544712</v>
      </c>
      <c r="J9" s="71">
        <v>16.520153572697748</v>
      </c>
    </row>
    <row r="10" spans="1:10" x14ac:dyDescent="0.35">
      <c r="A10" s="67" t="s">
        <v>52</v>
      </c>
      <c r="B10" s="68">
        <v>747923.58657586074</v>
      </c>
      <c r="C10" s="69">
        <v>2287095.9167029709</v>
      </c>
      <c r="D10" s="68">
        <v>208366.01458179569</v>
      </c>
      <c r="E10" s="68">
        <v>216452.82</v>
      </c>
      <c r="F10" s="68">
        <v>216452.82</v>
      </c>
      <c r="G10" s="72">
        <v>3035019.5032788315</v>
      </c>
      <c r="H10" s="72">
        <v>424818.83458179573</v>
      </c>
      <c r="I10" s="73">
        <v>2610200.6686970359</v>
      </c>
      <c r="J10" s="71">
        <v>7.1442677589062047</v>
      </c>
    </row>
    <row r="11" spans="1:10" x14ac:dyDescent="0.35">
      <c r="A11" s="67" t="s">
        <v>53</v>
      </c>
      <c r="B11" s="68">
        <v>2250993.4811699088</v>
      </c>
      <c r="C11" s="69">
        <v>1916692.5422252622</v>
      </c>
      <c r="D11" s="68">
        <v>347249.86305936414</v>
      </c>
      <c r="E11" s="68">
        <v>334525</v>
      </c>
      <c r="F11" s="68">
        <v>1643308.014865499</v>
      </c>
      <c r="G11" s="72">
        <v>4167686.0233951709</v>
      </c>
      <c r="H11" s="72">
        <v>1990557.8779248632</v>
      </c>
      <c r="I11" s="73">
        <v>2177128.1454703077</v>
      </c>
      <c r="J11" s="71">
        <v>2.0937276276236401</v>
      </c>
    </row>
    <row r="12" spans="1:10" x14ac:dyDescent="0.35">
      <c r="A12" s="67" t="s">
        <v>54</v>
      </c>
      <c r="B12" s="68">
        <v>3007260.8161815079</v>
      </c>
      <c r="C12" s="69">
        <v>1128595.2934482154</v>
      </c>
      <c r="D12" s="68">
        <v>349689.75163448206</v>
      </c>
      <c r="E12" s="68">
        <v>0</v>
      </c>
      <c r="F12" s="68">
        <v>158323.4495462878</v>
      </c>
      <c r="G12" s="72">
        <v>4135856.1096297232</v>
      </c>
      <c r="H12" s="72">
        <v>508013.20118076983</v>
      </c>
      <c r="I12" s="73">
        <v>3627842.9084489532</v>
      </c>
      <c r="J12" s="71">
        <v>8.1412374718152911</v>
      </c>
    </row>
    <row r="13" spans="1:10" x14ac:dyDescent="0.35">
      <c r="A13" s="67" t="s">
        <v>55</v>
      </c>
      <c r="B13" s="68">
        <v>8124203.1681353021</v>
      </c>
      <c r="C13" s="69">
        <v>4506762.4519105293</v>
      </c>
      <c r="D13" s="68">
        <v>1675296.6452845717</v>
      </c>
      <c r="E13" s="68">
        <v>978376.39</v>
      </c>
      <c r="F13" s="68">
        <v>1164135.6368643621</v>
      </c>
      <c r="G13" s="68">
        <v>12630965.620045831</v>
      </c>
      <c r="H13" s="68">
        <v>2839432.282148934</v>
      </c>
      <c r="I13" s="70">
        <v>9791533.3378968984</v>
      </c>
      <c r="J13" s="71">
        <v>4.4484123461773448</v>
      </c>
    </row>
    <row r="14" spans="1:10" x14ac:dyDescent="0.35">
      <c r="A14" s="67" t="s">
        <v>56</v>
      </c>
      <c r="B14" s="68">
        <v>26905111.417888567</v>
      </c>
      <c r="C14" s="69">
        <v>10145334.354911398</v>
      </c>
      <c r="D14" s="68">
        <v>2047380.7165428877</v>
      </c>
      <c r="E14" s="68">
        <v>1797100.6</v>
      </c>
      <c r="F14" s="68">
        <v>19156460.399499997</v>
      </c>
      <c r="G14" s="68">
        <v>37050445.772799969</v>
      </c>
      <c r="H14" s="68">
        <v>21203841.116042886</v>
      </c>
      <c r="I14" s="70">
        <v>15846604.656757083</v>
      </c>
      <c r="J14" s="71">
        <v>1.7473459440689496</v>
      </c>
    </row>
    <row r="15" spans="1:10" x14ac:dyDescent="0.35">
      <c r="A15" s="67" t="s">
        <v>57</v>
      </c>
      <c r="B15" s="68">
        <v>6419360.0518506542</v>
      </c>
      <c r="C15" s="69">
        <v>2420054.7936446788</v>
      </c>
      <c r="D15" s="68">
        <v>261464.94269134695</v>
      </c>
      <c r="E15" s="68">
        <v>162825.81600000002</v>
      </c>
      <c r="F15" s="68">
        <v>916725.02</v>
      </c>
      <c r="G15" s="68">
        <v>8839414.845495332</v>
      </c>
      <c r="H15" s="68">
        <v>1178189.9626913469</v>
      </c>
      <c r="I15" s="70">
        <v>7661224.8828039849</v>
      </c>
      <c r="J15" s="71">
        <v>7.5025378974570449</v>
      </c>
    </row>
    <row r="16" spans="1:10" x14ac:dyDescent="0.35">
      <c r="A16" s="67" t="s">
        <v>58</v>
      </c>
      <c r="B16" s="68">
        <v>1472901.2141822469</v>
      </c>
      <c r="C16" s="69">
        <v>552374.69244477479</v>
      </c>
      <c r="D16" s="68">
        <v>0</v>
      </c>
      <c r="E16" s="68">
        <v>359968.61</v>
      </c>
      <c r="F16" s="68">
        <v>359968.61</v>
      </c>
      <c r="G16" s="68">
        <v>2025275.9066270217</v>
      </c>
      <c r="H16" s="68">
        <v>359968.61</v>
      </c>
      <c r="I16" s="70">
        <v>1665307.2966270219</v>
      </c>
      <c r="J16" s="71">
        <v>5.626256985649448</v>
      </c>
    </row>
    <row r="17" spans="1:10" x14ac:dyDescent="0.35">
      <c r="A17" s="67" t="s">
        <v>59</v>
      </c>
      <c r="B17" s="68">
        <v>3445497.6111141592</v>
      </c>
      <c r="C17" s="69">
        <v>1316689.5818232726</v>
      </c>
      <c r="D17" s="68">
        <v>224288.83977816397</v>
      </c>
      <c r="E17" s="68">
        <v>218643</v>
      </c>
      <c r="F17" s="68">
        <v>1665395.5163999998</v>
      </c>
      <c r="G17" s="68">
        <v>4762187.1929374319</v>
      </c>
      <c r="H17" s="68">
        <v>1889684.3561781638</v>
      </c>
      <c r="I17" s="70">
        <v>2872502.8367592683</v>
      </c>
      <c r="J17" s="71">
        <v>2.5200966380273311</v>
      </c>
    </row>
    <row r="18" spans="1:10" x14ac:dyDescent="0.35">
      <c r="A18" s="67" t="s">
        <v>60</v>
      </c>
      <c r="B18" s="68">
        <v>2866243.1613121694</v>
      </c>
      <c r="C18" s="69">
        <v>1326048.7724161576</v>
      </c>
      <c r="D18" s="68">
        <v>894900.89371910575</v>
      </c>
      <c r="E18" s="68">
        <v>528973</v>
      </c>
      <c r="F18" s="68">
        <v>740323.91768558533</v>
      </c>
      <c r="G18" s="68">
        <v>4192291.933728327</v>
      </c>
      <c r="H18" s="68">
        <v>1635224.8114046911</v>
      </c>
      <c r="I18" s="70">
        <v>2557067.122323636</v>
      </c>
      <c r="J18" s="71">
        <v>2.5637404132383876</v>
      </c>
    </row>
    <row r="19" spans="1:10" x14ac:dyDescent="0.35">
      <c r="A19" s="67" t="s">
        <v>61</v>
      </c>
      <c r="B19" s="68">
        <v>2095600.2203281028</v>
      </c>
      <c r="C19" s="69">
        <v>830314.09407653834</v>
      </c>
      <c r="D19" s="68">
        <v>2023629.3601328975</v>
      </c>
      <c r="E19" s="68">
        <v>2147585.4200000004</v>
      </c>
      <c r="F19" s="68">
        <v>1548464.6607418861</v>
      </c>
      <c r="G19" s="68">
        <v>2925914.3144046413</v>
      </c>
      <c r="H19" s="68">
        <v>3572094.0208747834</v>
      </c>
      <c r="I19" s="70">
        <v>-646179.70647014212</v>
      </c>
      <c r="J19" s="71">
        <v>0.81910338790245596</v>
      </c>
    </row>
    <row r="20" spans="1:10" x14ac:dyDescent="0.35">
      <c r="A20" s="67" t="s">
        <v>62</v>
      </c>
      <c r="B20" s="68">
        <v>196318.48210395427</v>
      </c>
      <c r="C20" s="69">
        <v>74949.011423220625</v>
      </c>
      <c r="D20" s="68">
        <v>67898.348954305635</v>
      </c>
      <c r="E20" s="68">
        <v>386763.87</v>
      </c>
      <c r="F20" s="68">
        <v>386763.87</v>
      </c>
      <c r="G20" s="68">
        <v>271267.49352717493</v>
      </c>
      <c r="H20" s="68">
        <v>454662.21895430563</v>
      </c>
      <c r="I20" s="70">
        <v>-183394.7254271307</v>
      </c>
      <c r="J20" s="71">
        <v>0.59663522109022615</v>
      </c>
    </row>
    <row r="21" spans="1:10" x14ac:dyDescent="0.35">
      <c r="A21" s="67" t="s">
        <v>63</v>
      </c>
      <c r="B21" s="68">
        <v>1888741.3718017382</v>
      </c>
      <c r="C21" s="69">
        <v>1957212.5979924153</v>
      </c>
      <c r="D21" s="68">
        <v>623579.81374998286</v>
      </c>
      <c r="E21" s="68">
        <v>1756985.0599999998</v>
      </c>
      <c r="F21" s="68">
        <v>1756985.0599999998</v>
      </c>
      <c r="G21" s="68">
        <v>3845953.9697941532</v>
      </c>
      <c r="H21" s="68">
        <v>2380564.8737499826</v>
      </c>
      <c r="I21" s="70">
        <v>1465389.0960441707</v>
      </c>
      <c r="J21" s="71">
        <v>1.6155636051773787</v>
      </c>
    </row>
    <row r="22" spans="1:10" x14ac:dyDescent="0.35">
      <c r="A22" s="67" t="s">
        <v>64</v>
      </c>
      <c r="B22" s="68">
        <v>1338289.8683687013</v>
      </c>
      <c r="C22" s="69">
        <v>915258.98325519764</v>
      </c>
      <c r="D22" s="68">
        <v>35755.324566518997</v>
      </c>
      <c r="E22" s="68">
        <v>69725.94</v>
      </c>
      <c r="F22" s="68">
        <v>69725.94</v>
      </c>
      <c r="G22" s="68">
        <v>2253548.8516238988</v>
      </c>
      <c r="H22" s="68">
        <v>105481.26456651901</v>
      </c>
      <c r="I22" s="70">
        <v>2148067.58705738</v>
      </c>
      <c r="J22" s="71">
        <v>21.364446671027128</v>
      </c>
    </row>
    <row r="23" spans="1:10" x14ac:dyDescent="0.35">
      <c r="A23" s="67" t="s">
        <v>65</v>
      </c>
      <c r="B23" s="68">
        <v>5068201.3295342671</v>
      </c>
      <c r="C23" s="69">
        <v>3364205.1240471136</v>
      </c>
      <c r="D23" s="68">
        <v>977747.57030561799</v>
      </c>
      <c r="E23" s="68">
        <v>3140692.58</v>
      </c>
      <c r="F23" s="68">
        <v>3140692.58</v>
      </c>
      <c r="G23" s="68">
        <v>8432406.4535813816</v>
      </c>
      <c r="H23" s="68">
        <v>4118440.1503056181</v>
      </c>
      <c r="I23" s="70">
        <v>4313966.303275764</v>
      </c>
      <c r="J23" s="71">
        <v>2.0474757786526618</v>
      </c>
    </row>
    <row r="24" spans="1:10" x14ac:dyDescent="0.35">
      <c r="A24" s="67" t="s">
        <v>66</v>
      </c>
      <c r="B24" s="68">
        <v>483578.2712871657</v>
      </c>
      <c r="C24" s="69">
        <v>338696.88183800475</v>
      </c>
      <c r="D24" s="68">
        <v>11206.275877428285</v>
      </c>
      <c r="E24" s="68">
        <v>24671.58</v>
      </c>
      <c r="F24" s="68">
        <v>24671.58</v>
      </c>
      <c r="G24" s="68">
        <v>822275.15312517039</v>
      </c>
      <c r="H24" s="68">
        <v>35877.855877428286</v>
      </c>
      <c r="I24" s="70">
        <v>786397.29724774207</v>
      </c>
      <c r="J24" s="71">
        <v>22.918737282806401</v>
      </c>
    </row>
    <row r="25" spans="1:10" x14ac:dyDescent="0.35">
      <c r="A25" s="67" t="s">
        <v>67</v>
      </c>
      <c r="B25" s="68">
        <v>204565.19425049014</v>
      </c>
      <c r="C25" s="69">
        <v>77605.022605056758</v>
      </c>
      <c r="D25" s="68">
        <v>913600.64354039473</v>
      </c>
      <c r="E25" s="68">
        <v>227979.72</v>
      </c>
      <c r="F25" s="68">
        <v>227979.72</v>
      </c>
      <c r="G25" s="68">
        <v>282170.21685554693</v>
      </c>
      <c r="H25" s="68">
        <v>1141580.3635403947</v>
      </c>
      <c r="I25" s="70">
        <v>-859410.14668484777</v>
      </c>
      <c r="J25" s="71">
        <v>0.24717507927383192</v>
      </c>
    </row>
    <row r="26" spans="1:10" x14ac:dyDescent="0.35">
      <c r="A26" s="67" t="s">
        <v>68</v>
      </c>
      <c r="B26" s="68">
        <v>607814.46735213103</v>
      </c>
      <c r="C26" s="69">
        <v>229218.62371599965</v>
      </c>
      <c r="D26" s="68">
        <v>15875.557493023403</v>
      </c>
      <c r="E26" s="68">
        <v>193928.64</v>
      </c>
      <c r="F26" s="68">
        <v>193928.64</v>
      </c>
      <c r="G26" s="68">
        <v>837033.09106813069</v>
      </c>
      <c r="H26" s="68">
        <v>209804.19749302341</v>
      </c>
      <c r="I26" s="70">
        <v>627228.89357510721</v>
      </c>
      <c r="J26" s="71">
        <v>3.9895917291929512</v>
      </c>
    </row>
    <row r="27" spans="1:10" x14ac:dyDescent="0.35">
      <c r="A27" s="67" t="s">
        <v>69</v>
      </c>
      <c r="B27" s="68">
        <v>339197.21105199802</v>
      </c>
      <c r="C27" s="69">
        <v>130270.97762368372</v>
      </c>
      <c r="D27" s="68">
        <v>1232491.9870509552</v>
      </c>
      <c r="E27" s="68">
        <v>63750</v>
      </c>
      <c r="F27" s="68">
        <v>71748</v>
      </c>
      <c r="G27" s="72">
        <v>469468.18867568171</v>
      </c>
      <c r="H27" s="72">
        <v>1304239.9870509552</v>
      </c>
      <c r="I27" s="73">
        <v>-834771.79837527347</v>
      </c>
      <c r="J27" s="71">
        <v>0.359955371202202</v>
      </c>
    </row>
    <row r="28" spans="1:10" x14ac:dyDescent="0.35">
      <c r="A28" s="74"/>
      <c r="B28" s="75"/>
      <c r="C28" s="75"/>
      <c r="D28" s="75"/>
      <c r="E28" s="75"/>
      <c r="F28" s="75"/>
      <c r="G28" s="75"/>
      <c r="H28" s="75"/>
      <c r="I28" s="76"/>
      <c r="J28" s="77"/>
    </row>
    <row r="29" spans="1:10" x14ac:dyDescent="0.35">
      <c r="A29" s="78" t="s">
        <v>70</v>
      </c>
      <c r="B29" s="79">
        <v>59100889.772280969</v>
      </c>
      <c r="C29" s="79">
        <v>35142885.579736851</v>
      </c>
      <c r="D29" s="79">
        <v>6407372.0513887731</v>
      </c>
      <c r="E29" s="79">
        <v>6921890.2718000002</v>
      </c>
      <c r="F29" s="79">
        <v>21293747.601269729</v>
      </c>
      <c r="G29" s="79">
        <v>94243775.35201782</v>
      </c>
      <c r="H29" s="79">
        <v>27701119.6526585</v>
      </c>
      <c r="I29" s="79">
        <v>66542655.699359328</v>
      </c>
      <c r="J29" s="80">
        <v>3.4021648414840575</v>
      </c>
    </row>
    <row r="30" spans="1:10" x14ac:dyDescent="0.35">
      <c r="A30" s="78" t="s">
        <v>71</v>
      </c>
      <c r="B30" s="79">
        <v>49233316.624483101</v>
      </c>
      <c r="C30" s="79">
        <v>20267264.647150815</v>
      </c>
      <c r="D30" s="79">
        <v>5103332.0380160762</v>
      </c>
      <c r="E30" s="79">
        <v>4045887.4160000002</v>
      </c>
      <c r="F30" s="79">
        <v>24003009.100449942</v>
      </c>
      <c r="G30" s="79">
        <v>69500581.271633923</v>
      </c>
      <c r="H30" s="79">
        <v>29106341.138466023</v>
      </c>
      <c r="I30" s="79">
        <v>40394240.133167893</v>
      </c>
      <c r="J30" s="80">
        <v>2.3878158007219996</v>
      </c>
    </row>
    <row r="31" spans="1:10" x14ac:dyDescent="0.35">
      <c r="A31" s="78" t="s">
        <v>72</v>
      </c>
      <c r="B31" s="79">
        <v>11883109.20502655</v>
      </c>
      <c r="C31" s="79">
        <v>7787460.3389535472</v>
      </c>
      <c r="D31" s="79">
        <v>4669292.8946201699</v>
      </c>
      <c r="E31" s="79">
        <v>7948332.8100000005</v>
      </c>
      <c r="F31" s="79">
        <v>7349212.0507418849</v>
      </c>
      <c r="G31" s="79">
        <v>19670569.543980099</v>
      </c>
      <c r="H31" s="79">
        <v>12018504.945362056</v>
      </c>
      <c r="I31" s="79">
        <v>7652064.5986180436</v>
      </c>
      <c r="J31" s="80">
        <v>1.6366902234017866</v>
      </c>
    </row>
    <row r="32" spans="1:10" x14ac:dyDescent="0.35">
      <c r="A32" s="81" t="s">
        <v>73</v>
      </c>
      <c r="B32" s="82">
        <v>339197.21105199802</v>
      </c>
      <c r="C32" s="82">
        <v>130270.97762368372</v>
      </c>
      <c r="D32" s="82">
        <v>1232491.9870509552</v>
      </c>
      <c r="E32" s="82">
        <v>63750</v>
      </c>
      <c r="F32" s="82">
        <v>71748</v>
      </c>
      <c r="G32" s="82">
        <v>469468.18867568171</v>
      </c>
      <c r="H32" s="82">
        <v>1304239.9870509552</v>
      </c>
      <c r="I32" s="82">
        <v>-834771.79837527347</v>
      </c>
      <c r="J32" s="80">
        <v>0.359955371202202</v>
      </c>
    </row>
    <row r="33" spans="1:10" ht="15" thickBot="1" x14ac:dyDescent="0.4">
      <c r="A33" s="83" t="s">
        <v>74</v>
      </c>
      <c r="B33" s="84"/>
      <c r="C33" s="84"/>
      <c r="D33" s="85">
        <v>5343856.3079490736</v>
      </c>
      <c r="E33" s="85"/>
      <c r="F33" s="86"/>
      <c r="G33" s="85"/>
      <c r="H33" s="85">
        <v>5343856.3079490736</v>
      </c>
      <c r="I33" s="86">
        <v>-5343856.3079490736</v>
      </c>
      <c r="J33" s="87"/>
    </row>
    <row r="34" spans="1:10" ht="15" thickBot="1" x14ac:dyDescent="0.4">
      <c r="A34" s="88" t="s">
        <v>75</v>
      </c>
      <c r="B34" s="89">
        <v>120556512.81284262</v>
      </c>
      <c r="C34" s="89">
        <v>63327881.543464899</v>
      </c>
      <c r="D34" s="89">
        <v>22756345.279025048</v>
      </c>
      <c r="E34" s="89">
        <v>18979860.4978</v>
      </c>
      <c r="F34" s="89">
        <v>52717716.752461553</v>
      </c>
      <c r="G34" s="89">
        <v>183884394.35630751</v>
      </c>
      <c r="H34" s="89">
        <v>75474062.031486601</v>
      </c>
      <c r="I34" s="89">
        <v>108410332.32482091</v>
      </c>
      <c r="J34" s="90">
        <v>2.4363919127553224</v>
      </c>
    </row>
    <row r="35" spans="1:10" ht="15" thickBot="1" x14ac:dyDescent="0.4">
      <c r="A35" s="88" t="s">
        <v>161</v>
      </c>
      <c r="B35" s="89">
        <v>108673403.60781607</v>
      </c>
      <c r="C35" s="89">
        <v>55540421.204511352</v>
      </c>
      <c r="D35" s="89">
        <v>18087052.384404879</v>
      </c>
      <c r="E35" s="89">
        <v>11031527.687799999</v>
      </c>
      <c r="F35" s="89">
        <v>45368504.701719671</v>
      </c>
      <c r="G35" s="89">
        <v>164213824.81232741</v>
      </c>
      <c r="H35" s="89">
        <v>63455557.086124547</v>
      </c>
      <c r="I35" s="89">
        <v>100758267.72620286</v>
      </c>
      <c r="J35" s="90">
        <v>2.5878556954349881</v>
      </c>
    </row>
    <row r="37" spans="1:10" ht="15" thickBot="1" x14ac:dyDescent="0.4">
      <c r="A37" s="88" t="s">
        <v>162</v>
      </c>
      <c r="C37" s="89">
        <v>9855001.826226268</v>
      </c>
      <c r="D37" s="91"/>
      <c r="E37" s="91"/>
      <c r="F37" s="91"/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19F20-780C-476C-8195-A5ABB5D32DCD}">
  <dimension ref="A1:J37"/>
  <sheetViews>
    <sheetView workbookViewId="0">
      <selection sqref="A1:J1"/>
    </sheetView>
  </sheetViews>
  <sheetFormatPr defaultRowHeight="14.5" x14ac:dyDescent="0.35"/>
  <cols>
    <col min="1" max="1" width="40.7265625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3.54296875" customWidth="1"/>
    <col min="9" max="9" width="14.54296875" customWidth="1"/>
    <col min="10" max="10" width="11.54296875" customWidth="1"/>
  </cols>
  <sheetData>
    <row r="1" spans="1:10" ht="15" thickBot="1" x14ac:dyDescent="0.4">
      <c r="A1" s="112" t="s">
        <v>163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15" thickBot="1" x14ac:dyDescent="0.4">
      <c r="A2" s="115" t="s">
        <v>138</v>
      </c>
      <c r="B2" s="117" t="s">
        <v>139</v>
      </c>
      <c r="C2" s="118"/>
      <c r="D2" s="117" t="s">
        <v>140</v>
      </c>
      <c r="E2" s="118"/>
      <c r="F2" s="119"/>
      <c r="G2" s="117" t="s">
        <v>141</v>
      </c>
      <c r="H2" s="118"/>
      <c r="I2" s="118"/>
      <c r="J2" s="120"/>
    </row>
    <row r="3" spans="1:10" ht="23.5" thickBot="1" x14ac:dyDescent="0.4">
      <c r="A3" s="116"/>
      <c r="B3" s="60" t="s">
        <v>142</v>
      </c>
      <c r="C3" s="61" t="s">
        <v>143</v>
      </c>
      <c r="D3" s="61" t="s">
        <v>144</v>
      </c>
      <c r="E3" s="61" t="s">
        <v>145</v>
      </c>
      <c r="F3" s="62" t="s">
        <v>146</v>
      </c>
      <c r="G3" s="61" t="s">
        <v>147</v>
      </c>
      <c r="H3" s="61" t="s">
        <v>148</v>
      </c>
      <c r="I3" s="61" t="s">
        <v>149</v>
      </c>
      <c r="J3" s="63" t="s">
        <v>150</v>
      </c>
    </row>
    <row r="4" spans="1:10" x14ac:dyDescent="0.35">
      <c r="A4" s="116" t="s">
        <v>32</v>
      </c>
      <c r="B4" s="122" t="s">
        <v>33</v>
      </c>
      <c r="C4" s="122" t="s">
        <v>151</v>
      </c>
      <c r="D4" s="122" t="s">
        <v>35</v>
      </c>
      <c r="E4" s="122" t="s">
        <v>36</v>
      </c>
      <c r="F4" s="110" t="s">
        <v>152</v>
      </c>
      <c r="G4" s="61" t="s">
        <v>153</v>
      </c>
      <c r="H4" s="61" t="s">
        <v>154</v>
      </c>
      <c r="I4" s="61" t="s">
        <v>155</v>
      </c>
      <c r="J4" s="63" t="s">
        <v>156</v>
      </c>
    </row>
    <row r="5" spans="1:10" ht="15" thickBot="1" x14ac:dyDescent="0.4">
      <c r="A5" s="121"/>
      <c r="B5" s="123"/>
      <c r="C5" s="123"/>
      <c r="D5" s="123"/>
      <c r="E5" s="123"/>
      <c r="F5" s="111"/>
      <c r="G5" s="64" t="s">
        <v>157</v>
      </c>
      <c r="H5" s="64" t="s">
        <v>158</v>
      </c>
      <c r="I5" s="65" t="s">
        <v>159</v>
      </c>
      <c r="J5" s="66" t="s">
        <v>160</v>
      </c>
    </row>
    <row r="6" spans="1:10" x14ac:dyDescent="0.35">
      <c r="A6" s="67" t="s">
        <v>47</v>
      </c>
      <c r="B6" s="68">
        <v>18029273.214471944</v>
      </c>
      <c r="C6" s="69">
        <v>25295097.734973237</v>
      </c>
      <c r="D6" s="68">
        <v>2220995.6486881059</v>
      </c>
      <c r="E6" s="68">
        <v>3645371.6</v>
      </c>
      <c r="F6" s="68">
        <v>15770009.456312563</v>
      </c>
      <c r="G6" s="68">
        <v>43324370.949445181</v>
      </c>
      <c r="H6" s="68">
        <v>17991005.105000667</v>
      </c>
      <c r="I6" s="70">
        <v>25333365.844444513</v>
      </c>
      <c r="J6" s="71">
        <v>2.4081128706590724</v>
      </c>
    </row>
    <row r="7" spans="1:10" x14ac:dyDescent="0.35">
      <c r="A7" s="67" t="s">
        <v>49</v>
      </c>
      <c r="B7" s="68">
        <v>2245713.5121562546</v>
      </c>
      <c r="C7" s="69">
        <v>3897435.6396150975</v>
      </c>
      <c r="D7" s="68">
        <v>1374850.6768276743</v>
      </c>
      <c r="E7" s="68">
        <v>1017528.79</v>
      </c>
      <c r="F7" s="68">
        <v>1720983.1526801852</v>
      </c>
      <c r="G7" s="68">
        <v>6143149.1517713517</v>
      </c>
      <c r="H7" s="68">
        <v>3095833.8295078594</v>
      </c>
      <c r="I7" s="70">
        <v>3047315.3222634923</v>
      </c>
      <c r="J7" s="71">
        <v>1.9843278063628886</v>
      </c>
    </row>
    <row r="8" spans="1:10" x14ac:dyDescent="0.35">
      <c r="A8" s="67" t="s">
        <v>50</v>
      </c>
      <c r="B8" s="68">
        <v>4061273.3634714689</v>
      </c>
      <c r="C8" s="69">
        <v>5827279.8624351136</v>
      </c>
      <c r="D8" s="68">
        <v>1246100.2569448012</v>
      </c>
      <c r="E8" s="68">
        <v>909274.04180000001</v>
      </c>
      <c r="F8" s="68">
        <v>985932.68786519475</v>
      </c>
      <c r="G8" s="72">
        <v>9888553.2259065825</v>
      </c>
      <c r="H8" s="72">
        <v>2232032.9448099961</v>
      </c>
      <c r="I8" s="73">
        <v>7656520.281096587</v>
      </c>
      <c r="J8" s="71">
        <v>4.4302899958980468</v>
      </c>
    </row>
    <row r="9" spans="1:10" x14ac:dyDescent="0.35">
      <c r="A9" s="67" t="s">
        <v>51</v>
      </c>
      <c r="B9" s="68">
        <v>9156292.544151254</v>
      </c>
      <c r="C9" s="69">
        <v>14988452.207757136</v>
      </c>
      <c r="D9" s="68">
        <v>660119.83965254971</v>
      </c>
      <c r="E9" s="68">
        <v>798738.02</v>
      </c>
      <c r="F9" s="68">
        <v>798738.02</v>
      </c>
      <c r="G9" s="72">
        <v>24144744.751908392</v>
      </c>
      <c r="H9" s="72">
        <v>1458857.8596525497</v>
      </c>
      <c r="I9" s="73">
        <v>22685886.892255843</v>
      </c>
      <c r="J9" s="71">
        <v>16.550443617350663</v>
      </c>
    </row>
    <row r="10" spans="1:10" x14ac:dyDescent="0.35">
      <c r="A10" s="67" t="s">
        <v>52</v>
      </c>
      <c r="B10" s="68">
        <v>490137.91144425992</v>
      </c>
      <c r="C10" s="69">
        <v>2606905.1076446017</v>
      </c>
      <c r="D10" s="68">
        <v>208366.01458179569</v>
      </c>
      <c r="E10" s="68">
        <v>216452.82</v>
      </c>
      <c r="F10" s="68">
        <v>216452.82</v>
      </c>
      <c r="G10" s="72">
        <v>3097043.0190888615</v>
      </c>
      <c r="H10" s="72">
        <v>424818.83458179573</v>
      </c>
      <c r="I10" s="73">
        <v>2672224.1845070659</v>
      </c>
      <c r="J10" s="71">
        <v>7.2902676787804914</v>
      </c>
    </row>
    <row r="11" spans="1:10" x14ac:dyDescent="0.35">
      <c r="A11" s="67" t="s">
        <v>53</v>
      </c>
      <c r="B11" s="68">
        <v>1414904.0545444801</v>
      </c>
      <c r="C11" s="69">
        <v>2762742.14725762</v>
      </c>
      <c r="D11" s="68">
        <v>347249.86305936414</v>
      </c>
      <c r="E11" s="68">
        <v>334525</v>
      </c>
      <c r="F11" s="68">
        <v>1643308.014865499</v>
      </c>
      <c r="G11" s="72">
        <v>4177646.2018021001</v>
      </c>
      <c r="H11" s="72">
        <v>1990557.8779248632</v>
      </c>
      <c r="I11" s="73">
        <v>2187088.3238772368</v>
      </c>
      <c r="J11" s="71">
        <v>2.0987313396570286</v>
      </c>
    </row>
    <row r="12" spans="1:10" x14ac:dyDescent="0.35">
      <c r="A12" s="67" t="s">
        <v>54</v>
      </c>
      <c r="B12" s="68">
        <v>2052237.2596208518</v>
      </c>
      <c r="C12" s="69">
        <v>2500532.2708356869</v>
      </c>
      <c r="D12" s="68">
        <v>349689.75163448206</v>
      </c>
      <c r="E12" s="68">
        <v>0</v>
      </c>
      <c r="F12" s="68">
        <v>158323.4495462878</v>
      </c>
      <c r="G12" s="72">
        <v>4552769.5304565392</v>
      </c>
      <c r="H12" s="72">
        <v>508013.20118076983</v>
      </c>
      <c r="I12" s="73">
        <v>4044756.3292757692</v>
      </c>
      <c r="J12" s="71">
        <v>8.9619118555867914</v>
      </c>
    </row>
    <row r="13" spans="1:10" x14ac:dyDescent="0.35">
      <c r="A13" s="67" t="s">
        <v>55</v>
      </c>
      <c r="B13" s="68">
        <v>5315963.1432794575</v>
      </c>
      <c r="C13" s="69">
        <v>7798350.3329584142</v>
      </c>
      <c r="D13" s="68">
        <v>1675296.6452845717</v>
      </c>
      <c r="E13" s="68">
        <v>978376.39</v>
      </c>
      <c r="F13" s="68">
        <v>1164135.6368643621</v>
      </c>
      <c r="G13" s="68">
        <v>13114313.476237871</v>
      </c>
      <c r="H13" s="68">
        <v>2839432.282148934</v>
      </c>
      <c r="I13" s="70">
        <v>10274881.194088936</v>
      </c>
      <c r="J13" s="71">
        <v>4.6186392817625928</v>
      </c>
    </row>
    <row r="14" spans="1:10" x14ac:dyDescent="0.35">
      <c r="A14" s="67" t="s">
        <v>56</v>
      </c>
      <c r="B14" s="68">
        <v>16850875.017156247</v>
      </c>
      <c r="C14" s="69">
        <v>20222006.935319211</v>
      </c>
      <c r="D14" s="68">
        <v>2047380.7165428877</v>
      </c>
      <c r="E14" s="68">
        <v>1797100.6</v>
      </c>
      <c r="F14" s="68">
        <v>19156460.399499997</v>
      </c>
      <c r="G14" s="68">
        <v>37072881.952475458</v>
      </c>
      <c r="H14" s="68">
        <v>21203841.116042886</v>
      </c>
      <c r="I14" s="70">
        <v>15869040.836432572</v>
      </c>
      <c r="J14" s="71">
        <v>1.7484040627160713</v>
      </c>
    </row>
    <row r="15" spans="1:10" x14ac:dyDescent="0.35">
      <c r="A15" s="67" t="s">
        <v>57</v>
      </c>
      <c r="B15" s="68">
        <v>4333723.1905136919</v>
      </c>
      <c r="C15" s="69">
        <v>5297113.8433928732</v>
      </c>
      <c r="D15" s="68">
        <v>261464.94269134695</v>
      </c>
      <c r="E15" s="68">
        <v>162825.81600000002</v>
      </c>
      <c r="F15" s="68">
        <v>916725.02</v>
      </c>
      <c r="G15" s="68">
        <v>9630837.0339065641</v>
      </c>
      <c r="H15" s="68">
        <v>1178189.9626913469</v>
      </c>
      <c r="I15" s="70">
        <v>8452647.0712152179</v>
      </c>
      <c r="J15" s="71">
        <v>8.1742650496756752</v>
      </c>
    </row>
    <row r="16" spans="1:10" x14ac:dyDescent="0.35">
      <c r="A16" s="67" t="s">
        <v>58</v>
      </c>
      <c r="B16" s="68">
        <v>978294.89619690704</v>
      </c>
      <c r="C16" s="69">
        <v>1192480.6335704876</v>
      </c>
      <c r="D16" s="68">
        <v>0</v>
      </c>
      <c r="E16" s="68">
        <v>359968.61</v>
      </c>
      <c r="F16" s="68">
        <v>359968.61</v>
      </c>
      <c r="G16" s="68">
        <v>2170775.5297673945</v>
      </c>
      <c r="H16" s="68">
        <v>359968.61</v>
      </c>
      <c r="I16" s="70">
        <v>1810806.9197673947</v>
      </c>
      <c r="J16" s="71">
        <v>6.0304578495535894</v>
      </c>
    </row>
    <row r="17" spans="1:10" x14ac:dyDescent="0.35">
      <c r="A17" s="67" t="s">
        <v>59</v>
      </c>
      <c r="B17" s="68">
        <v>2159431.4753372171</v>
      </c>
      <c r="C17" s="69">
        <v>2570522.8256390905</v>
      </c>
      <c r="D17" s="68">
        <v>224288.83977816397</v>
      </c>
      <c r="E17" s="68">
        <v>218643</v>
      </c>
      <c r="F17" s="68">
        <v>1665395.5163999998</v>
      </c>
      <c r="G17" s="68">
        <v>4729954.3009763081</v>
      </c>
      <c r="H17" s="68">
        <v>1889684.3561781638</v>
      </c>
      <c r="I17" s="70">
        <v>2840269.9447981445</v>
      </c>
      <c r="J17" s="71">
        <v>2.5030393491442742</v>
      </c>
    </row>
    <row r="18" spans="1:10" x14ac:dyDescent="0.35">
      <c r="A18" s="67" t="s">
        <v>60</v>
      </c>
      <c r="B18" s="68">
        <v>1930275.252598587</v>
      </c>
      <c r="C18" s="69">
        <v>2604264.1904141912</v>
      </c>
      <c r="D18" s="68">
        <v>894900.89371910575</v>
      </c>
      <c r="E18" s="68">
        <v>528973</v>
      </c>
      <c r="F18" s="68">
        <v>740323.91768558533</v>
      </c>
      <c r="G18" s="68">
        <v>4534539.4430127777</v>
      </c>
      <c r="H18" s="68">
        <v>1635224.8114046911</v>
      </c>
      <c r="I18" s="70">
        <v>2899314.6316080866</v>
      </c>
      <c r="J18" s="71">
        <v>2.7730373288046657</v>
      </c>
    </row>
    <row r="19" spans="1:10" x14ac:dyDescent="0.35">
      <c r="A19" s="67" t="s">
        <v>61</v>
      </c>
      <c r="B19" s="68">
        <v>1315778.1545968861</v>
      </c>
      <c r="C19" s="69">
        <v>1609696.8492198973</v>
      </c>
      <c r="D19" s="68">
        <v>2023629.3601328975</v>
      </c>
      <c r="E19" s="68">
        <v>2147585.4200000004</v>
      </c>
      <c r="F19" s="68">
        <v>1548464.6607418861</v>
      </c>
      <c r="G19" s="68">
        <v>2925475.0038167834</v>
      </c>
      <c r="H19" s="68">
        <v>3572094.0208747834</v>
      </c>
      <c r="I19" s="70">
        <v>-646619.01705799997</v>
      </c>
      <c r="J19" s="71">
        <v>0.81898040385296267</v>
      </c>
    </row>
    <row r="20" spans="1:10" x14ac:dyDescent="0.35">
      <c r="A20" s="67" t="s">
        <v>62</v>
      </c>
      <c r="B20" s="68">
        <v>123018.50277864606</v>
      </c>
      <c r="C20" s="69">
        <v>146506.29512389962</v>
      </c>
      <c r="D20" s="68">
        <v>67898.348954305635</v>
      </c>
      <c r="E20" s="68">
        <v>386763.87</v>
      </c>
      <c r="F20" s="68">
        <v>386763.87</v>
      </c>
      <c r="G20" s="68">
        <v>269524.79790254566</v>
      </c>
      <c r="H20" s="68">
        <v>454662.21895430563</v>
      </c>
      <c r="I20" s="70">
        <v>-185137.42105175997</v>
      </c>
      <c r="J20" s="71">
        <v>0.59280227532966268</v>
      </c>
    </row>
    <row r="21" spans="1:10" x14ac:dyDescent="0.35">
      <c r="A21" s="67" t="s">
        <v>63</v>
      </c>
      <c r="B21" s="68">
        <v>1186000.0307619588</v>
      </c>
      <c r="C21" s="69">
        <v>2661098.304856638</v>
      </c>
      <c r="D21" s="68">
        <v>623579.81374998286</v>
      </c>
      <c r="E21" s="68">
        <v>1756985.0599999998</v>
      </c>
      <c r="F21" s="68">
        <v>1756985.0599999998</v>
      </c>
      <c r="G21" s="68">
        <v>3847098.3356185965</v>
      </c>
      <c r="H21" s="68">
        <v>2380564.8737499826</v>
      </c>
      <c r="I21" s="70">
        <v>1466533.461868614</v>
      </c>
      <c r="J21" s="71">
        <v>1.6160443170609582</v>
      </c>
    </row>
    <row r="22" spans="1:10" x14ac:dyDescent="0.35">
      <c r="A22" s="67" t="s">
        <v>64</v>
      </c>
      <c r="B22" s="68">
        <v>842183.09959076648</v>
      </c>
      <c r="C22" s="69">
        <v>1417071.4158241758</v>
      </c>
      <c r="D22" s="68">
        <v>35755.324566518997</v>
      </c>
      <c r="E22" s="68">
        <v>69725.94</v>
      </c>
      <c r="F22" s="68">
        <v>69725.94</v>
      </c>
      <c r="G22" s="68">
        <v>2259254.5154149421</v>
      </c>
      <c r="H22" s="68">
        <v>105481.26456651901</v>
      </c>
      <c r="I22" s="70">
        <v>2153773.2508484232</v>
      </c>
      <c r="J22" s="71">
        <v>21.418538398259361</v>
      </c>
    </row>
    <row r="23" spans="1:10" x14ac:dyDescent="0.35">
      <c r="A23" s="67" t="s">
        <v>65</v>
      </c>
      <c r="B23" s="68">
        <v>3178186.7020418392</v>
      </c>
      <c r="C23" s="69">
        <v>5241319.8372574365</v>
      </c>
      <c r="D23" s="68">
        <v>977747.57030561799</v>
      </c>
      <c r="E23" s="68">
        <v>3140692.58</v>
      </c>
      <c r="F23" s="68">
        <v>3140692.58</v>
      </c>
      <c r="G23" s="68">
        <v>8419506.5392992757</v>
      </c>
      <c r="H23" s="68">
        <v>4118440.1503056181</v>
      </c>
      <c r="I23" s="70">
        <v>4301066.3889936581</v>
      </c>
      <c r="J23" s="71">
        <v>2.0443435456199328</v>
      </c>
    </row>
    <row r="24" spans="1:10" x14ac:dyDescent="0.35">
      <c r="A24" s="67" t="s">
        <v>66</v>
      </c>
      <c r="B24" s="68">
        <v>304690.17801631923</v>
      </c>
      <c r="C24" s="69">
        <v>520762.86761695967</v>
      </c>
      <c r="D24" s="68">
        <v>11206.275877428285</v>
      </c>
      <c r="E24" s="68">
        <v>24671.58</v>
      </c>
      <c r="F24" s="68">
        <v>24671.58</v>
      </c>
      <c r="G24" s="68">
        <v>825453.0456332789</v>
      </c>
      <c r="H24" s="68">
        <v>35877.855877428286</v>
      </c>
      <c r="I24" s="70">
        <v>789575.18975585059</v>
      </c>
      <c r="J24" s="71">
        <v>23.007312601213535</v>
      </c>
    </row>
    <row r="25" spans="1:10" x14ac:dyDescent="0.35">
      <c r="A25" s="67" t="s">
        <v>67</v>
      </c>
      <c r="B25" s="68">
        <v>128343.00505506119</v>
      </c>
      <c r="C25" s="69">
        <v>153374.03331727168</v>
      </c>
      <c r="D25" s="68">
        <v>913600.64354039473</v>
      </c>
      <c r="E25" s="68">
        <v>227979.72</v>
      </c>
      <c r="F25" s="68">
        <v>227979.72</v>
      </c>
      <c r="G25" s="68">
        <v>281717.03837233287</v>
      </c>
      <c r="H25" s="68">
        <v>1141580.3635403947</v>
      </c>
      <c r="I25" s="70">
        <v>-859863.32516806177</v>
      </c>
      <c r="J25" s="71">
        <v>0.24677810460810745</v>
      </c>
    </row>
    <row r="26" spans="1:10" x14ac:dyDescent="0.35">
      <c r="A26" s="67" t="s">
        <v>68</v>
      </c>
      <c r="B26" s="68">
        <v>381232.79990828433</v>
      </c>
      <c r="C26" s="69">
        <v>458688.5045738499</v>
      </c>
      <c r="D26" s="68">
        <v>15875.557493023403</v>
      </c>
      <c r="E26" s="68">
        <v>193928.64</v>
      </c>
      <c r="F26" s="68">
        <v>193928.64</v>
      </c>
      <c r="G26" s="68">
        <v>839921.30448213429</v>
      </c>
      <c r="H26" s="68">
        <v>209804.19749302341</v>
      </c>
      <c r="I26" s="70">
        <v>630117.10698911082</v>
      </c>
      <c r="J26" s="71">
        <v>4.0033579619400328</v>
      </c>
    </row>
    <row r="27" spans="1:10" x14ac:dyDescent="0.35">
      <c r="A27" s="67" t="s">
        <v>69</v>
      </c>
      <c r="B27" s="68">
        <v>213913.52515379153</v>
      </c>
      <c r="C27" s="69">
        <v>265620.27628777461</v>
      </c>
      <c r="D27" s="68">
        <v>1232491.9870509552</v>
      </c>
      <c r="E27" s="68">
        <v>63750</v>
      </c>
      <c r="F27" s="68">
        <v>71748</v>
      </c>
      <c r="G27" s="72">
        <v>479533.80144156615</v>
      </c>
      <c r="H27" s="72">
        <v>1304239.9870509552</v>
      </c>
      <c r="I27" s="73">
        <v>-824706.1856093891</v>
      </c>
      <c r="J27" s="71">
        <v>0.36767297905491325</v>
      </c>
    </row>
    <row r="28" spans="1:10" x14ac:dyDescent="0.35">
      <c r="A28" s="74"/>
      <c r="B28" s="75"/>
      <c r="C28" s="75"/>
      <c r="D28" s="75"/>
      <c r="E28" s="75"/>
      <c r="F28" s="75"/>
      <c r="G28" s="75"/>
      <c r="H28" s="75"/>
      <c r="I28" s="76"/>
      <c r="J28" s="77"/>
    </row>
    <row r="29" spans="1:10" x14ac:dyDescent="0.35">
      <c r="A29" s="78" t="s">
        <v>70</v>
      </c>
      <c r="B29" s="79">
        <v>37449831.859860517</v>
      </c>
      <c r="C29" s="79">
        <v>57878444.970518492</v>
      </c>
      <c r="D29" s="79">
        <v>6407372.0513887731</v>
      </c>
      <c r="E29" s="79">
        <v>6921890.2718000002</v>
      </c>
      <c r="F29" s="79">
        <v>21293747.601269729</v>
      </c>
      <c r="G29" s="79">
        <v>95328276.830379009</v>
      </c>
      <c r="H29" s="79">
        <v>27701119.6526585</v>
      </c>
      <c r="I29" s="79">
        <v>67627157.177720502</v>
      </c>
      <c r="J29" s="80">
        <v>3.4413149369300049</v>
      </c>
    </row>
    <row r="30" spans="1:10" x14ac:dyDescent="0.35">
      <c r="A30" s="78" t="s">
        <v>71</v>
      </c>
      <c r="B30" s="79">
        <v>31568562.975082111</v>
      </c>
      <c r="C30" s="79">
        <v>39684738.761294268</v>
      </c>
      <c r="D30" s="79">
        <v>5103332.0380160762</v>
      </c>
      <c r="E30" s="79">
        <v>4045887.4160000002</v>
      </c>
      <c r="F30" s="79">
        <v>24003009.100449942</v>
      </c>
      <c r="G30" s="79">
        <v>71253301.736376375</v>
      </c>
      <c r="H30" s="79">
        <v>29106341.138466023</v>
      </c>
      <c r="I30" s="79">
        <v>42146960.597910345</v>
      </c>
      <c r="J30" s="80">
        <v>2.448033622550045</v>
      </c>
    </row>
    <row r="31" spans="1:10" x14ac:dyDescent="0.35">
      <c r="A31" s="78" t="s">
        <v>72</v>
      </c>
      <c r="B31" s="79">
        <v>7459432.4727497613</v>
      </c>
      <c r="C31" s="79">
        <v>12208518.107790127</v>
      </c>
      <c r="D31" s="79">
        <v>4669292.8946201699</v>
      </c>
      <c r="E31" s="79">
        <v>7948332.8100000005</v>
      </c>
      <c r="F31" s="79">
        <v>7349212.0507418849</v>
      </c>
      <c r="G31" s="79">
        <v>19667950.580539893</v>
      </c>
      <c r="H31" s="79">
        <v>12018504.945362056</v>
      </c>
      <c r="I31" s="79">
        <v>7649445.6351778349</v>
      </c>
      <c r="J31" s="80">
        <v>1.636472312484238</v>
      </c>
    </row>
    <row r="32" spans="1:10" x14ac:dyDescent="0.35">
      <c r="A32" s="81" t="s">
        <v>73</v>
      </c>
      <c r="B32" s="82">
        <v>213913.52515379153</v>
      </c>
      <c r="C32" s="82">
        <v>265620.27628777461</v>
      </c>
      <c r="D32" s="82">
        <v>1232491.9870509552</v>
      </c>
      <c r="E32" s="82">
        <v>63750</v>
      </c>
      <c r="F32" s="82">
        <v>71748</v>
      </c>
      <c r="G32" s="82">
        <v>479533.80144156615</v>
      </c>
      <c r="H32" s="82">
        <v>1304239.9870509552</v>
      </c>
      <c r="I32" s="82">
        <v>-824706.1856093891</v>
      </c>
      <c r="J32" s="80">
        <v>0.36767297905491325</v>
      </c>
    </row>
    <row r="33" spans="1:10" ht="15" thickBot="1" x14ac:dyDescent="0.4">
      <c r="A33" s="83" t="s">
        <v>74</v>
      </c>
      <c r="B33" s="84"/>
      <c r="C33" s="84"/>
      <c r="D33" s="85">
        <v>5343856.3079490736</v>
      </c>
      <c r="E33" s="85"/>
      <c r="F33" s="86"/>
      <c r="G33" s="85"/>
      <c r="H33" s="85">
        <v>5343856.3079490736</v>
      </c>
      <c r="I33" s="86">
        <v>-5343856.3079490736</v>
      </c>
      <c r="J33" s="87"/>
    </row>
    <row r="34" spans="1:10" ht="15" thickBot="1" x14ac:dyDescent="0.4">
      <c r="A34" s="88" t="s">
        <v>75</v>
      </c>
      <c r="B34" s="89">
        <v>76691740.832846165</v>
      </c>
      <c r="C34" s="89">
        <v>110037322.11589067</v>
      </c>
      <c r="D34" s="89">
        <v>22756345.279025048</v>
      </c>
      <c r="E34" s="89">
        <v>18979860.4978</v>
      </c>
      <c r="F34" s="89">
        <v>52717716.752461553</v>
      </c>
      <c r="G34" s="89">
        <v>186729062.94873685</v>
      </c>
      <c r="H34" s="89">
        <v>75474062.031486601</v>
      </c>
      <c r="I34" s="89">
        <v>111255000.91725022</v>
      </c>
      <c r="J34" s="90">
        <v>2.4740825910607063</v>
      </c>
    </row>
    <row r="35" spans="1:10" ht="15" thickBot="1" x14ac:dyDescent="0.4">
      <c r="A35" s="88" t="s">
        <v>161</v>
      </c>
      <c r="B35" s="89">
        <v>69232308.36009641</v>
      </c>
      <c r="C35" s="89">
        <v>97828804.008100539</v>
      </c>
      <c r="D35" s="89">
        <v>18087052.384404879</v>
      </c>
      <c r="E35" s="89">
        <v>11031527.687799999</v>
      </c>
      <c r="F35" s="89">
        <v>45368504.701719671</v>
      </c>
      <c r="G35" s="89">
        <v>167061112.36819696</v>
      </c>
      <c r="H35" s="89">
        <v>63455557.086124547</v>
      </c>
      <c r="I35" s="89">
        <v>103605555.28207238</v>
      </c>
      <c r="J35" s="90">
        <v>2.6327262739409032</v>
      </c>
    </row>
    <row r="37" spans="1:10" ht="15" thickBot="1" x14ac:dyDescent="0.4">
      <c r="A37" s="88" t="s">
        <v>162</v>
      </c>
      <c r="C37" s="89">
        <v>9855001.826226268</v>
      </c>
      <c r="D37" s="91"/>
      <c r="E37" s="91"/>
      <c r="F37" s="91"/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88CC-9503-4605-875A-D6F472F523BB}">
  <dimension ref="A1:J34"/>
  <sheetViews>
    <sheetView workbookViewId="0">
      <selection sqref="A1:J1"/>
    </sheetView>
  </sheetViews>
  <sheetFormatPr defaultRowHeight="14.5" x14ac:dyDescent="0.35"/>
  <cols>
    <col min="1" max="1" width="36.453125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1.54296875" customWidth="1"/>
    <col min="9" max="9" width="14.54296875" customWidth="1"/>
    <col min="10" max="10" width="11.54296875" customWidth="1"/>
  </cols>
  <sheetData>
    <row r="1" spans="1:10" x14ac:dyDescent="0.35">
      <c r="A1" s="126" t="s">
        <v>164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" thickBot="1" x14ac:dyDescent="0.4">
      <c r="A2" s="128" t="s">
        <v>138</v>
      </c>
      <c r="B2" s="130" t="s">
        <v>139</v>
      </c>
      <c r="C2" s="131"/>
      <c r="D2" s="130" t="s">
        <v>140</v>
      </c>
      <c r="E2" s="132"/>
      <c r="F2" s="131"/>
      <c r="G2" s="130" t="s">
        <v>165</v>
      </c>
      <c r="H2" s="132"/>
      <c r="I2" s="132"/>
      <c r="J2" s="131"/>
    </row>
    <row r="3" spans="1:10" ht="23.5" thickBot="1" x14ac:dyDescent="0.4">
      <c r="A3" s="129"/>
      <c r="B3" s="92" t="s">
        <v>142</v>
      </c>
      <c r="C3" s="93" t="s">
        <v>143</v>
      </c>
      <c r="D3" s="92" t="s">
        <v>144</v>
      </c>
      <c r="E3" s="94" t="s">
        <v>145</v>
      </c>
      <c r="F3" s="94" t="s">
        <v>146</v>
      </c>
      <c r="G3" s="92" t="s">
        <v>166</v>
      </c>
      <c r="H3" s="94" t="s">
        <v>167</v>
      </c>
      <c r="I3" s="94" t="s">
        <v>168</v>
      </c>
      <c r="J3" s="93" t="s">
        <v>169</v>
      </c>
    </row>
    <row r="4" spans="1:10" x14ac:dyDescent="0.35">
      <c r="A4" s="133" t="s">
        <v>32</v>
      </c>
      <c r="B4" s="135" t="s">
        <v>33</v>
      </c>
      <c r="C4" s="124" t="s">
        <v>151</v>
      </c>
      <c r="D4" s="135" t="s">
        <v>35</v>
      </c>
      <c r="E4" s="137" t="s">
        <v>36</v>
      </c>
      <c r="F4" s="124" t="s">
        <v>152</v>
      </c>
      <c r="G4" s="95" t="s">
        <v>153</v>
      </c>
      <c r="H4" s="96" t="s">
        <v>154</v>
      </c>
      <c r="I4" s="96" t="s">
        <v>155</v>
      </c>
      <c r="J4" s="97" t="s">
        <v>170</v>
      </c>
    </row>
    <row r="5" spans="1:10" x14ac:dyDescent="0.35">
      <c r="A5" s="134"/>
      <c r="B5" s="136"/>
      <c r="C5" s="125"/>
      <c r="D5" s="136"/>
      <c r="E5" s="138"/>
      <c r="F5" s="125"/>
      <c r="G5" s="98" t="s">
        <v>33</v>
      </c>
      <c r="H5" s="99" t="s">
        <v>171</v>
      </c>
      <c r="I5" s="99" t="s">
        <v>159</v>
      </c>
      <c r="J5" s="100" t="s">
        <v>160</v>
      </c>
    </row>
    <row r="6" spans="1:10" x14ac:dyDescent="0.35">
      <c r="A6" s="67" t="s">
        <v>47</v>
      </c>
      <c r="B6" s="68">
        <v>17393539.864326995</v>
      </c>
      <c r="C6" s="68"/>
      <c r="D6" s="68">
        <v>2220995.6486881059</v>
      </c>
      <c r="E6" s="68">
        <v>3645371.6</v>
      </c>
      <c r="F6" s="68">
        <v>16316029.728614358</v>
      </c>
      <c r="G6" s="68">
        <v>17393539.864326995</v>
      </c>
      <c r="H6" s="68">
        <v>5866367.2486881055</v>
      </c>
      <c r="I6" s="68">
        <v>11527172.615638889</v>
      </c>
      <c r="J6" s="71">
        <v>2.9649592545057093</v>
      </c>
    </row>
    <row r="7" spans="1:10" x14ac:dyDescent="0.35">
      <c r="A7" s="67" t="s">
        <v>49</v>
      </c>
      <c r="B7" s="68">
        <v>2204458.0380933005</v>
      </c>
      <c r="C7" s="68"/>
      <c r="D7" s="68">
        <v>1374850.6768276743</v>
      </c>
      <c r="E7" s="68">
        <v>1017528.79</v>
      </c>
      <c r="F7" s="68">
        <v>1720983.1526801852</v>
      </c>
      <c r="G7" s="68">
        <v>2204458.0380933005</v>
      </c>
      <c r="H7" s="68">
        <v>2392379.4668276743</v>
      </c>
      <c r="I7" s="68">
        <v>-187921.42873437377</v>
      </c>
      <c r="J7" s="71">
        <v>0.92144999096503699</v>
      </c>
    </row>
    <row r="8" spans="1:10" x14ac:dyDescent="0.35">
      <c r="A8" s="67" t="s">
        <v>50</v>
      </c>
      <c r="B8" s="68">
        <v>4277176.5652378406</v>
      </c>
      <c r="C8" s="68"/>
      <c r="D8" s="68">
        <v>1246100.2569448012</v>
      </c>
      <c r="E8" s="68">
        <v>909274.04180000001</v>
      </c>
      <c r="F8" s="68">
        <v>985932.68786519475</v>
      </c>
      <c r="G8" s="68">
        <v>4277176.5652378406</v>
      </c>
      <c r="H8" s="68">
        <v>2155374.2987448014</v>
      </c>
      <c r="I8" s="68">
        <v>2121802.2664930392</v>
      </c>
      <c r="J8" s="71">
        <v>1.9844240361076435</v>
      </c>
    </row>
    <row r="9" spans="1:10" x14ac:dyDescent="0.35">
      <c r="A9" s="67" t="s">
        <v>51</v>
      </c>
      <c r="B9" s="68">
        <v>8625787.0478848275</v>
      </c>
      <c r="C9" s="68"/>
      <c r="D9" s="68">
        <v>660119.83965254971</v>
      </c>
      <c r="E9" s="68">
        <v>798738.02</v>
      </c>
      <c r="F9" s="68">
        <v>798738.02</v>
      </c>
      <c r="G9" s="68">
        <v>8625787.0478848275</v>
      </c>
      <c r="H9" s="68">
        <v>1458857.8596525497</v>
      </c>
      <c r="I9" s="68">
        <v>7166929.1882322775</v>
      </c>
      <c r="J9" s="71">
        <v>5.9126987532145154</v>
      </c>
    </row>
    <row r="10" spans="1:10" x14ac:dyDescent="0.35">
      <c r="A10" s="67" t="s">
        <v>52</v>
      </c>
      <c r="B10" s="68">
        <v>561556.69881234772</v>
      </c>
      <c r="C10" s="68"/>
      <c r="D10" s="68">
        <v>208366.01458179569</v>
      </c>
      <c r="E10" s="68">
        <v>216452.82</v>
      </c>
      <c r="F10" s="68">
        <v>216452.82</v>
      </c>
      <c r="G10" s="68">
        <v>561556.69881234772</v>
      </c>
      <c r="H10" s="68">
        <v>424818.83458179573</v>
      </c>
      <c r="I10" s="68">
        <v>136737.86423055199</v>
      </c>
      <c r="J10" s="71">
        <v>1.3218733565924892</v>
      </c>
    </row>
    <row r="11" spans="1:10" x14ac:dyDescent="0.35">
      <c r="A11" s="67" t="s">
        <v>53</v>
      </c>
      <c r="B11" s="68">
        <v>1346608.5038923407</v>
      </c>
      <c r="C11" s="68"/>
      <c r="D11" s="68">
        <v>347249.86305936414</v>
      </c>
      <c r="E11" s="68">
        <v>334525</v>
      </c>
      <c r="F11" s="68">
        <v>1643308.014865499</v>
      </c>
      <c r="G11" s="68">
        <v>1346608.5038923407</v>
      </c>
      <c r="H11" s="68">
        <v>681774.86305936414</v>
      </c>
      <c r="I11" s="68">
        <v>664833.64083297655</v>
      </c>
      <c r="J11" s="71">
        <v>1.9751512953258994</v>
      </c>
    </row>
    <row r="12" spans="1:10" x14ac:dyDescent="0.35">
      <c r="A12" s="67" t="s">
        <v>54</v>
      </c>
      <c r="B12" s="68">
        <v>2586713.9891895708</v>
      </c>
      <c r="C12" s="68"/>
      <c r="D12" s="68">
        <v>349689.75163448206</v>
      </c>
      <c r="E12" s="68">
        <v>0</v>
      </c>
      <c r="F12" s="68">
        <v>158323.4495462878</v>
      </c>
      <c r="G12" s="68">
        <v>2586713.9891895708</v>
      </c>
      <c r="H12" s="68">
        <v>349689.75163448206</v>
      </c>
      <c r="I12" s="68">
        <v>2237024.2375550885</v>
      </c>
      <c r="J12" s="71">
        <v>7.3971684245793066</v>
      </c>
    </row>
    <row r="13" spans="1:10" x14ac:dyDescent="0.35">
      <c r="A13" s="67" t="s">
        <v>55</v>
      </c>
      <c r="B13" s="68">
        <v>5605388.9776028311</v>
      </c>
      <c r="C13" s="68"/>
      <c r="D13" s="68">
        <v>1675296.6452845717</v>
      </c>
      <c r="E13" s="68">
        <v>978376.39</v>
      </c>
      <c r="F13" s="68">
        <v>1164135.6368643621</v>
      </c>
      <c r="G13" s="68">
        <v>5605388.9776028311</v>
      </c>
      <c r="H13" s="68">
        <v>2653673.0352845718</v>
      </c>
      <c r="I13" s="68">
        <v>2951715.9423182593</v>
      </c>
      <c r="J13" s="71">
        <v>2.1123133494860742</v>
      </c>
    </row>
    <row r="14" spans="1:10" x14ac:dyDescent="0.35">
      <c r="A14" s="67" t="s">
        <v>56</v>
      </c>
      <c r="B14" s="68">
        <v>16031493.079965837</v>
      </c>
      <c r="C14" s="68"/>
      <c r="D14" s="68">
        <v>2047380.7165428877</v>
      </c>
      <c r="E14" s="68">
        <v>1797100.6</v>
      </c>
      <c r="F14" s="68">
        <v>19156460.399499997</v>
      </c>
      <c r="G14" s="68">
        <v>16031493.079965837</v>
      </c>
      <c r="H14" s="68">
        <v>3844481.3165428881</v>
      </c>
      <c r="I14" s="68">
        <v>12187011.763422949</v>
      </c>
      <c r="J14" s="71">
        <v>4.1700015580728582</v>
      </c>
    </row>
    <row r="15" spans="1:10" x14ac:dyDescent="0.35">
      <c r="A15" s="67" t="s">
        <v>57</v>
      </c>
      <c r="B15" s="68">
        <v>5219330.7404350899</v>
      </c>
      <c r="C15" s="68"/>
      <c r="D15" s="68">
        <v>261464.94269134695</v>
      </c>
      <c r="E15" s="68">
        <v>162825.81600000002</v>
      </c>
      <c r="F15" s="68">
        <v>916725.02</v>
      </c>
      <c r="G15" s="68">
        <v>5219330.7404350899</v>
      </c>
      <c r="H15" s="68">
        <v>424290.75869134697</v>
      </c>
      <c r="I15" s="68">
        <v>4795039.9817437427</v>
      </c>
      <c r="J15" s="71">
        <v>12.301306671239393</v>
      </c>
    </row>
    <row r="16" spans="1:10" x14ac:dyDescent="0.35">
      <c r="A16" s="67" t="s">
        <v>58</v>
      </c>
      <c r="B16" s="68">
        <v>1131157.3475960724</v>
      </c>
      <c r="C16" s="68"/>
      <c r="D16" s="68">
        <v>0</v>
      </c>
      <c r="E16" s="68">
        <v>359968.61</v>
      </c>
      <c r="F16" s="68">
        <v>359968.61</v>
      </c>
      <c r="G16" s="68">
        <v>1131157.3475960724</v>
      </c>
      <c r="H16" s="68">
        <v>359968.61</v>
      </c>
      <c r="I16" s="68">
        <v>771188.73759607237</v>
      </c>
      <c r="J16" s="71">
        <v>3.1423777412038021</v>
      </c>
    </row>
    <row r="17" spans="1:10" x14ac:dyDescent="0.35">
      <c r="A17" s="67" t="s">
        <v>59</v>
      </c>
      <c r="B17" s="68">
        <v>1933974.352771997</v>
      </c>
      <c r="C17" s="68"/>
      <c r="D17" s="68">
        <v>224288.83977816397</v>
      </c>
      <c r="E17" s="68">
        <v>218643</v>
      </c>
      <c r="F17" s="68">
        <v>1665395.5163999998</v>
      </c>
      <c r="G17" s="68">
        <v>1933974.352771997</v>
      </c>
      <c r="H17" s="68">
        <v>442931.83977816394</v>
      </c>
      <c r="I17" s="68">
        <v>1491042.5129938331</v>
      </c>
      <c r="J17" s="71">
        <v>4.3663023948348361</v>
      </c>
    </row>
    <row r="18" spans="1:10" x14ac:dyDescent="0.35">
      <c r="A18" s="67" t="s">
        <v>60</v>
      </c>
      <c r="B18" s="68">
        <v>2339119.586216175</v>
      </c>
      <c r="C18" s="68"/>
      <c r="D18" s="68">
        <v>894900.89371910575</v>
      </c>
      <c r="E18" s="68">
        <v>528973</v>
      </c>
      <c r="F18" s="68">
        <v>740323.91768558533</v>
      </c>
      <c r="G18" s="68">
        <v>2339119.586216175</v>
      </c>
      <c r="H18" s="68">
        <v>1423873.8937191057</v>
      </c>
      <c r="I18" s="68">
        <v>915245.69249706925</v>
      </c>
      <c r="J18" s="71">
        <v>1.6427856403115035</v>
      </c>
    </row>
    <row r="19" spans="1:10" x14ac:dyDescent="0.35">
      <c r="A19" s="67" t="s">
        <v>61</v>
      </c>
      <c r="B19" s="68">
        <v>1228241.6985877941</v>
      </c>
      <c r="C19" s="68"/>
      <c r="D19" s="68">
        <v>2023629.3601328975</v>
      </c>
      <c r="E19" s="68">
        <v>2147585.4200000004</v>
      </c>
      <c r="F19" s="68">
        <v>1738754.0023119638</v>
      </c>
      <c r="G19" s="68">
        <v>1228241.6985877941</v>
      </c>
      <c r="H19" s="68">
        <v>4171214.7801328981</v>
      </c>
      <c r="I19" s="68">
        <v>-2942973.0815451043</v>
      </c>
      <c r="J19" s="71">
        <v>0.2944565943805611</v>
      </c>
    </row>
    <row r="20" spans="1:10" x14ac:dyDescent="0.35">
      <c r="A20" s="67" t="s">
        <v>62</v>
      </c>
      <c r="B20" s="68">
        <v>110561.50441363601</v>
      </c>
      <c r="C20" s="68"/>
      <c r="D20" s="68">
        <v>67898.348954305635</v>
      </c>
      <c r="E20" s="68">
        <v>386763.87</v>
      </c>
      <c r="F20" s="68">
        <v>386763.87</v>
      </c>
      <c r="G20" s="68">
        <v>110561.50441363601</v>
      </c>
      <c r="H20" s="68">
        <v>454662.21895430563</v>
      </c>
      <c r="I20" s="68">
        <v>-344100.71454066964</v>
      </c>
      <c r="J20" s="71">
        <v>0.24317284305680925</v>
      </c>
    </row>
    <row r="21" spans="1:10" x14ac:dyDescent="0.35">
      <c r="A21" s="67" t="s">
        <v>63</v>
      </c>
      <c r="B21" s="68">
        <v>1111309.3497696929</v>
      </c>
      <c r="C21" s="68"/>
      <c r="D21" s="68">
        <v>623579.81374998286</v>
      </c>
      <c r="E21" s="68">
        <v>1756985.0599999998</v>
      </c>
      <c r="F21" s="68">
        <v>1756985.0599999998</v>
      </c>
      <c r="G21" s="68">
        <v>1111309.3497696929</v>
      </c>
      <c r="H21" s="68">
        <v>2380564.8737499826</v>
      </c>
      <c r="I21" s="68">
        <v>-1269255.5239802897</v>
      </c>
      <c r="J21" s="71">
        <v>0.46682590423133641</v>
      </c>
    </row>
    <row r="22" spans="1:10" x14ac:dyDescent="0.35">
      <c r="A22" s="67" t="s">
        <v>64</v>
      </c>
      <c r="B22" s="68">
        <v>796225.79491325771</v>
      </c>
      <c r="C22" s="68"/>
      <c r="D22" s="68">
        <v>35755.324566518997</v>
      </c>
      <c r="E22" s="68">
        <v>69725.94</v>
      </c>
      <c r="F22" s="68">
        <v>69725.94</v>
      </c>
      <c r="G22" s="68">
        <v>796225.79491325771</v>
      </c>
      <c r="H22" s="68">
        <v>105481.26456651901</v>
      </c>
      <c r="I22" s="68">
        <v>690744.53034673864</v>
      </c>
      <c r="J22" s="71">
        <v>7.5485044494431399</v>
      </c>
    </row>
    <row r="23" spans="1:10" x14ac:dyDescent="0.35">
      <c r="A23" s="67" t="s">
        <v>65</v>
      </c>
      <c r="B23" s="68">
        <v>2947322.548882992</v>
      </c>
      <c r="C23" s="68"/>
      <c r="D23" s="68">
        <v>977747.57030561799</v>
      </c>
      <c r="E23" s="68">
        <v>3140692.58</v>
      </c>
      <c r="F23" s="68">
        <v>3140692.58</v>
      </c>
      <c r="G23" s="68">
        <v>2947322.548882992</v>
      </c>
      <c r="H23" s="68">
        <v>4118440.1503056181</v>
      </c>
      <c r="I23" s="68">
        <v>-1171117.6014226261</v>
      </c>
      <c r="J23" s="71">
        <v>0.7156404952647617</v>
      </c>
    </row>
    <row r="24" spans="1:10" x14ac:dyDescent="0.35">
      <c r="A24" s="67" t="s">
        <v>66</v>
      </c>
      <c r="B24" s="68">
        <v>289885.35333643859</v>
      </c>
      <c r="C24" s="68"/>
      <c r="D24" s="68">
        <v>11206.275877428285</v>
      </c>
      <c r="E24" s="68">
        <v>24671.58</v>
      </c>
      <c r="F24" s="68">
        <v>24671.58</v>
      </c>
      <c r="G24" s="68">
        <v>289885.35333643859</v>
      </c>
      <c r="H24" s="68">
        <v>35877.855877428286</v>
      </c>
      <c r="I24" s="68">
        <v>254007.49745901031</v>
      </c>
      <c r="J24" s="71">
        <v>8.0797847654773918</v>
      </c>
    </row>
    <row r="25" spans="1:10" x14ac:dyDescent="0.35">
      <c r="A25" s="67" t="s">
        <v>67</v>
      </c>
      <c r="B25" s="68">
        <v>119056.10946099795</v>
      </c>
      <c r="C25" s="68"/>
      <c r="D25" s="68">
        <v>913600.64354039473</v>
      </c>
      <c r="E25" s="68">
        <v>227979.72</v>
      </c>
      <c r="F25" s="68">
        <v>227979.72</v>
      </c>
      <c r="G25" s="68">
        <v>119056.10946099795</v>
      </c>
      <c r="H25" s="68">
        <v>1141580.3635403947</v>
      </c>
      <c r="I25" s="68">
        <v>-1022524.2540793967</v>
      </c>
      <c r="J25" s="71">
        <v>0.10429060735747769</v>
      </c>
    </row>
    <row r="26" spans="1:10" x14ac:dyDescent="0.35">
      <c r="A26" s="67" t="s">
        <v>68</v>
      </c>
      <c r="B26" s="68">
        <v>367513.41771922715</v>
      </c>
      <c r="C26" s="68"/>
      <c r="D26" s="68">
        <v>15875.557493023403</v>
      </c>
      <c r="E26" s="68">
        <v>193928.64</v>
      </c>
      <c r="F26" s="68">
        <v>193928.64</v>
      </c>
      <c r="G26" s="68">
        <v>367513.41771922715</v>
      </c>
      <c r="H26" s="68">
        <v>209804.19749302341</v>
      </c>
      <c r="I26" s="68">
        <v>157709.22022620373</v>
      </c>
      <c r="J26" s="71">
        <v>1.7516971638827579</v>
      </c>
    </row>
    <row r="27" spans="1:10" x14ac:dyDescent="0.35">
      <c r="A27" s="67" t="s">
        <v>69</v>
      </c>
      <c r="B27" s="68">
        <v>227390.97138524245</v>
      </c>
      <c r="C27" s="68"/>
      <c r="D27" s="68">
        <v>1232491.9870509552</v>
      </c>
      <c r="E27" s="68">
        <v>63750</v>
      </c>
      <c r="F27" s="68">
        <v>71748</v>
      </c>
      <c r="G27" s="68">
        <v>227390.97138524245</v>
      </c>
      <c r="H27" s="68">
        <v>1296241.9870509552</v>
      </c>
      <c r="I27" s="68">
        <v>-1068851.0156657128</v>
      </c>
      <c r="J27" s="71">
        <v>0.17542324169160223</v>
      </c>
    </row>
    <row r="28" spans="1:10" x14ac:dyDescent="0.35">
      <c r="A28" s="74"/>
      <c r="B28" s="75"/>
      <c r="C28" s="75"/>
      <c r="D28" s="75"/>
      <c r="E28" s="75"/>
      <c r="F28" s="75"/>
      <c r="G28" s="75"/>
      <c r="H28" s="75"/>
      <c r="I28" s="75"/>
      <c r="J28" s="77"/>
    </row>
    <row r="29" spans="1:10" x14ac:dyDescent="0.35">
      <c r="A29" s="78" t="s">
        <v>70</v>
      </c>
      <c r="B29" s="79">
        <v>36995840.707437232</v>
      </c>
      <c r="C29" s="79">
        <v>0</v>
      </c>
      <c r="D29" s="79">
        <v>6407372.0513887731</v>
      </c>
      <c r="E29" s="79">
        <v>6921890.2718000002</v>
      </c>
      <c r="F29" s="79">
        <v>21839767.873571526</v>
      </c>
      <c r="G29" s="79">
        <v>36995840.707437232</v>
      </c>
      <c r="H29" s="79">
        <v>13329262.323188772</v>
      </c>
      <c r="I29" s="79">
        <v>23666578.38424845</v>
      </c>
      <c r="J29" s="80">
        <v>2.7755354955447138</v>
      </c>
    </row>
    <row r="30" spans="1:10" x14ac:dyDescent="0.35">
      <c r="A30" s="78" t="s">
        <v>71</v>
      </c>
      <c r="B30" s="79">
        <v>32260464.084588002</v>
      </c>
      <c r="C30" s="79">
        <v>0</v>
      </c>
      <c r="D30" s="79">
        <v>5103332.0380160762</v>
      </c>
      <c r="E30" s="79">
        <v>4045887.4160000002</v>
      </c>
      <c r="F30" s="79">
        <v>24003009.100449942</v>
      </c>
      <c r="G30" s="79">
        <v>32260464.084588002</v>
      </c>
      <c r="H30" s="79">
        <v>9149219.4540160764</v>
      </c>
      <c r="I30" s="79">
        <v>23111244.630571928</v>
      </c>
      <c r="J30" s="80">
        <v>3.5260345701323383</v>
      </c>
    </row>
    <row r="31" spans="1:10" x14ac:dyDescent="0.35">
      <c r="A31" s="78" t="s">
        <v>72</v>
      </c>
      <c r="B31" s="79">
        <v>6970115.7770840367</v>
      </c>
      <c r="C31" s="79">
        <v>0</v>
      </c>
      <c r="D31" s="79">
        <v>4669292.8946201699</v>
      </c>
      <c r="E31" s="79">
        <v>7948332.8100000005</v>
      </c>
      <c r="F31" s="79">
        <v>7539501.3923119623</v>
      </c>
      <c r="G31" s="79">
        <v>6970115.7770840367</v>
      </c>
      <c r="H31" s="79">
        <v>12617625.704620169</v>
      </c>
      <c r="I31" s="79">
        <v>-5647509.9275361337</v>
      </c>
      <c r="J31" s="80">
        <v>0.55241104311184341</v>
      </c>
    </row>
    <row r="32" spans="1:10" x14ac:dyDescent="0.35">
      <c r="A32" s="81" t="s">
        <v>73</v>
      </c>
      <c r="B32" s="82">
        <v>227390.97138524245</v>
      </c>
      <c r="C32" s="82">
        <v>0</v>
      </c>
      <c r="D32" s="82">
        <v>1232491.9870509552</v>
      </c>
      <c r="E32" s="82">
        <v>63750</v>
      </c>
      <c r="F32" s="82">
        <v>71748</v>
      </c>
      <c r="G32" s="82">
        <v>227390.97138524245</v>
      </c>
      <c r="H32" s="82">
        <v>1296241.9870509552</v>
      </c>
      <c r="I32" s="82">
        <v>-1068851.0156657128</v>
      </c>
      <c r="J32" s="80">
        <v>0.17542324169160223</v>
      </c>
    </row>
    <row r="33" spans="1:10" x14ac:dyDescent="0.35">
      <c r="A33" s="101" t="s">
        <v>74</v>
      </c>
      <c r="B33" s="102"/>
      <c r="C33" s="102"/>
      <c r="D33" s="72">
        <v>5343856.3079490736</v>
      </c>
      <c r="E33" s="102"/>
      <c r="F33" s="102"/>
      <c r="G33" s="102"/>
      <c r="H33" s="102">
        <v>5343856.3079490736</v>
      </c>
      <c r="I33" s="102">
        <v>-5343856.3079490736</v>
      </c>
      <c r="J33" s="71"/>
    </row>
    <row r="34" spans="1:10" ht="15" thickBot="1" x14ac:dyDescent="0.4">
      <c r="A34" s="88" t="s">
        <v>75</v>
      </c>
      <c r="B34" s="89">
        <v>76453811.540494516</v>
      </c>
      <c r="C34" s="89">
        <v>0</v>
      </c>
      <c r="D34" s="103">
        <v>22756345.279025048</v>
      </c>
      <c r="E34" s="89">
        <v>18979860.4978</v>
      </c>
      <c r="F34" s="89">
        <v>53454026.366333425</v>
      </c>
      <c r="G34" s="89">
        <v>76453811.540494516</v>
      </c>
      <c r="H34" s="89">
        <v>41736205.776825048</v>
      </c>
      <c r="I34" s="89">
        <v>34717605.763669468</v>
      </c>
      <c r="J34" s="90">
        <v>1.8318342579896707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A1F13-3FAC-4EBD-B107-FCA6D5A12FEC}">
  <dimension ref="A1:J34"/>
  <sheetViews>
    <sheetView workbookViewId="0">
      <selection sqref="A1:J1"/>
    </sheetView>
  </sheetViews>
  <sheetFormatPr defaultRowHeight="14.5" x14ac:dyDescent="0.35"/>
  <cols>
    <col min="1" max="1" width="36.453125" customWidth="1"/>
    <col min="2" max="2" width="12.7265625" customWidth="1"/>
    <col min="3" max="3" width="13" customWidth="1"/>
    <col min="4" max="4" width="13.453125" customWidth="1"/>
    <col min="5" max="6" width="13.54296875" customWidth="1"/>
    <col min="7" max="7" width="12.7265625" customWidth="1"/>
    <col min="8" max="8" width="11.54296875" customWidth="1"/>
    <col min="9" max="9" width="14.54296875" customWidth="1"/>
    <col min="10" max="10" width="11.54296875" customWidth="1"/>
  </cols>
  <sheetData>
    <row r="1" spans="1:10" x14ac:dyDescent="0.35">
      <c r="A1" s="126" t="s">
        <v>172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5" thickBot="1" x14ac:dyDescent="0.4">
      <c r="A2" s="128" t="s">
        <v>138</v>
      </c>
      <c r="B2" s="130" t="s">
        <v>139</v>
      </c>
      <c r="C2" s="131"/>
      <c r="D2" s="130" t="s">
        <v>140</v>
      </c>
      <c r="E2" s="132"/>
      <c r="F2" s="131"/>
      <c r="G2" s="130" t="s">
        <v>165</v>
      </c>
      <c r="H2" s="132"/>
      <c r="I2" s="132"/>
      <c r="J2" s="131"/>
    </row>
    <row r="3" spans="1:10" ht="23.5" thickBot="1" x14ac:dyDescent="0.4">
      <c r="A3" s="129"/>
      <c r="B3" s="92" t="s">
        <v>142</v>
      </c>
      <c r="C3" s="93" t="s">
        <v>143</v>
      </c>
      <c r="D3" s="92" t="s">
        <v>144</v>
      </c>
      <c r="E3" s="94" t="s">
        <v>145</v>
      </c>
      <c r="F3" s="94" t="s">
        <v>146</v>
      </c>
      <c r="G3" s="92" t="s">
        <v>166</v>
      </c>
      <c r="H3" s="94" t="s">
        <v>167</v>
      </c>
      <c r="I3" s="94" t="s">
        <v>168</v>
      </c>
      <c r="J3" s="93" t="s">
        <v>169</v>
      </c>
    </row>
    <row r="4" spans="1:10" x14ac:dyDescent="0.35">
      <c r="A4" s="133" t="s">
        <v>32</v>
      </c>
      <c r="B4" s="135" t="s">
        <v>33</v>
      </c>
      <c r="C4" s="124" t="s">
        <v>151</v>
      </c>
      <c r="D4" s="135" t="s">
        <v>35</v>
      </c>
      <c r="E4" s="137" t="s">
        <v>36</v>
      </c>
      <c r="F4" s="124" t="s">
        <v>152</v>
      </c>
      <c r="G4" s="95" t="s">
        <v>153</v>
      </c>
      <c r="H4" s="96" t="s">
        <v>154</v>
      </c>
      <c r="I4" s="96" t="s">
        <v>155</v>
      </c>
      <c r="J4" s="97" t="s">
        <v>170</v>
      </c>
    </row>
    <row r="5" spans="1:10" x14ac:dyDescent="0.35">
      <c r="A5" s="134"/>
      <c r="B5" s="136"/>
      <c r="C5" s="125"/>
      <c r="D5" s="136"/>
      <c r="E5" s="138"/>
      <c r="F5" s="125"/>
      <c r="G5" s="98" t="s">
        <v>33</v>
      </c>
      <c r="H5" s="99" t="s">
        <v>171</v>
      </c>
      <c r="I5" s="99" t="s">
        <v>159</v>
      </c>
      <c r="J5" s="100" t="s">
        <v>160</v>
      </c>
    </row>
    <row r="6" spans="1:10" x14ac:dyDescent="0.35">
      <c r="A6" s="67" t="s">
        <v>47</v>
      </c>
      <c r="B6" s="68">
        <v>11109587.229586912</v>
      </c>
      <c r="C6" s="68"/>
      <c r="D6" s="68">
        <v>2220995.6486881059</v>
      </c>
      <c r="E6" s="68">
        <v>3645371.6</v>
      </c>
      <c r="F6" s="68">
        <v>16316029.728614358</v>
      </c>
      <c r="G6" s="68">
        <v>11109587.229586912</v>
      </c>
      <c r="H6" s="68">
        <v>5866367.2486881055</v>
      </c>
      <c r="I6" s="68">
        <v>5243219.9808988068</v>
      </c>
      <c r="J6" s="71">
        <v>1.8937762943619574</v>
      </c>
    </row>
    <row r="7" spans="1:10" x14ac:dyDescent="0.35">
      <c r="A7" s="67" t="s">
        <v>49</v>
      </c>
      <c r="B7" s="68">
        <v>1411904.7386093594</v>
      </c>
      <c r="C7" s="68"/>
      <c r="D7" s="68">
        <v>1374850.6768276743</v>
      </c>
      <c r="E7" s="68">
        <v>1017528.79</v>
      </c>
      <c r="F7" s="68">
        <v>1720983.1526801852</v>
      </c>
      <c r="G7" s="68">
        <v>1411904.7386093594</v>
      </c>
      <c r="H7" s="68">
        <v>2392379.4668276743</v>
      </c>
      <c r="I7" s="68">
        <v>-980474.72821831494</v>
      </c>
      <c r="J7" s="71">
        <v>0.59016755418050926</v>
      </c>
    </row>
    <row r="8" spans="1:10" x14ac:dyDescent="0.35">
      <c r="A8" s="67" t="s">
        <v>50</v>
      </c>
      <c r="B8" s="68">
        <v>2744775.3031858518</v>
      </c>
      <c r="C8" s="68"/>
      <c r="D8" s="68">
        <v>1246100.2569448012</v>
      </c>
      <c r="E8" s="68">
        <v>909274.04180000001</v>
      </c>
      <c r="F8" s="68">
        <v>985932.68786519475</v>
      </c>
      <c r="G8" s="68">
        <v>2744775.3031858518</v>
      </c>
      <c r="H8" s="68">
        <v>2155374.2987448014</v>
      </c>
      <c r="I8" s="68">
        <v>589401.00444105035</v>
      </c>
      <c r="J8" s="71">
        <v>1.2734564501322543</v>
      </c>
    </row>
    <row r="9" spans="1:10" x14ac:dyDescent="0.35">
      <c r="A9" s="67" t="s">
        <v>51</v>
      </c>
      <c r="B9" s="68">
        <v>5489748.1636234112</v>
      </c>
      <c r="C9" s="68"/>
      <c r="D9" s="68">
        <v>660119.83965254971</v>
      </c>
      <c r="E9" s="68">
        <v>798738.02</v>
      </c>
      <c r="F9" s="68">
        <v>798738.02</v>
      </c>
      <c r="G9" s="68">
        <v>5489748.1636234112</v>
      </c>
      <c r="H9" s="68">
        <v>1458857.8596525497</v>
      </c>
      <c r="I9" s="68">
        <v>4030890.3039708612</v>
      </c>
      <c r="J9" s="71">
        <v>3.7630452667478393</v>
      </c>
    </row>
    <row r="10" spans="1:10" x14ac:dyDescent="0.35">
      <c r="A10" s="67" t="s">
        <v>52</v>
      </c>
      <c r="B10" s="68">
        <v>369779.76700559026</v>
      </c>
      <c r="C10" s="68"/>
      <c r="D10" s="68">
        <v>208366.01458179569</v>
      </c>
      <c r="E10" s="68">
        <v>216452.82</v>
      </c>
      <c r="F10" s="68">
        <v>216452.82</v>
      </c>
      <c r="G10" s="68">
        <v>369779.76700559026</v>
      </c>
      <c r="H10" s="68">
        <v>424818.83458179573</v>
      </c>
      <c r="I10" s="68">
        <v>-55039.067576205474</v>
      </c>
      <c r="J10" s="71">
        <v>0.87044108430270617</v>
      </c>
    </row>
    <row r="11" spans="1:10" x14ac:dyDescent="0.35">
      <c r="A11" s="67" t="s">
        <v>53</v>
      </c>
      <c r="B11" s="68">
        <v>856677.37242031272</v>
      </c>
      <c r="C11" s="68"/>
      <c r="D11" s="68">
        <v>347249.86305936414</v>
      </c>
      <c r="E11" s="68">
        <v>334525</v>
      </c>
      <c r="F11" s="68">
        <v>1643308.014865499</v>
      </c>
      <c r="G11" s="68">
        <v>856677.37242031272</v>
      </c>
      <c r="H11" s="68">
        <v>681774.86305936414</v>
      </c>
      <c r="I11" s="68">
        <v>174902.50936094858</v>
      </c>
      <c r="J11" s="71">
        <v>1.2565399794531869</v>
      </c>
    </row>
    <row r="12" spans="1:10" x14ac:dyDescent="0.35">
      <c r="A12" s="67" t="s">
        <v>54</v>
      </c>
      <c r="B12" s="68">
        <v>1759624.7065474661</v>
      </c>
      <c r="C12" s="68"/>
      <c r="D12" s="68">
        <v>349689.75163448206</v>
      </c>
      <c r="E12" s="68">
        <v>0</v>
      </c>
      <c r="F12" s="68">
        <v>158323.4495462878</v>
      </c>
      <c r="G12" s="68">
        <v>1759624.7065474661</v>
      </c>
      <c r="H12" s="68">
        <v>349689.75163448206</v>
      </c>
      <c r="I12" s="68">
        <v>1409934.954912984</v>
      </c>
      <c r="J12" s="71">
        <v>5.0319596108345133</v>
      </c>
    </row>
    <row r="13" spans="1:10" x14ac:dyDescent="0.35">
      <c r="A13" s="67" t="s">
        <v>55</v>
      </c>
      <c r="B13" s="68">
        <v>3698896.52871382</v>
      </c>
      <c r="C13" s="68"/>
      <c r="D13" s="68">
        <v>1675296.6452845717</v>
      </c>
      <c r="E13" s="68">
        <v>978376.39</v>
      </c>
      <c r="F13" s="68">
        <v>1164135.6368643621</v>
      </c>
      <c r="G13" s="68">
        <v>3698896.52871382</v>
      </c>
      <c r="H13" s="68">
        <v>2653673.0352845718</v>
      </c>
      <c r="I13" s="68">
        <v>1045223.4934292482</v>
      </c>
      <c r="J13" s="71">
        <v>1.3938780247345588</v>
      </c>
    </row>
    <row r="14" spans="1:10" x14ac:dyDescent="0.35">
      <c r="A14" s="67" t="s">
        <v>56</v>
      </c>
      <c r="B14" s="68">
        <v>10165235.31267564</v>
      </c>
      <c r="C14" s="68"/>
      <c r="D14" s="68">
        <v>2047380.7165428877</v>
      </c>
      <c r="E14" s="68">
        <v>1797100.6</v>
      </c>
      <c r="F14" s="68">
        <v>19156460.399499997</v>
      </c>
      <c r="G14" s="68">
        <v>10165235.31267564</v>
      </c>
      <c r="H14" s="68">
        <v>3844481.3165428881</v>
      </c>
      <c r="I14" s="68">
        <v>6320753.9961327519</v>
      </c>
      <c r="J14" s="71">
        <v>2.6441109933177223</v>
      </c>
    </row>
    <row r="15" spans="1:10" x14ac:dyDescent="0.35">
      <c r="A15" s="67" t="s">
        <v>57</v>
      </c>
      <c r="B15" s="68">
        <v>3520464.3780664634</v>
      </c>
      <c r="C15" s="68"/>
      <c r="D15" s="68">
        <v>261464.94269134695</v>
      </c>
      <c r="E15" s="68">
        <v>162825.81600000002</v>
      </c>
      <c r="F15" s="68">
        <v>916725.02</v>
      </c>
      <c r="G15" s="68">
        <v>3520464.3780664634</v>
      </c>
      <c r="H15" s="68">
        <v>424290.75869134697</v>
      </c>
      <c r="I15" s="68">
        <v>3096173.6193751162</v>
      </c>
      <c r="J15" s="71">
        <v>8.2972921421261674</v>
      </c>
    </row>
    <row r="16" spans="1:10" x14ac:dyDescent="0.35">
      <c r="A16" s="67" t="s">
        <v>58</v>
      </c>
      <c r="B16" s="68">
        <v>753042.05484431318</v>
      </c>
      <c r="C16" s="68"/>
      <c r="D16" s="68">
        <v>0</v>
      </c>
      <c r="E16" s="68">
        <v>359968.61</v>
      </c>
      <c r="F16" s="68">
        <v>359968.61</v>
      </c>
      <c r="G16" s="68">
        <v>753042.05484431318</v>
      </c>
      <c r="H16" s="68">
        <v>359968.61</v>
      </c>
      <c r="I16" s="68">
        <v>393073.4448443132</v>
      </c>
      <c r="J16" s="71">
        <v>2.0919658934825267</v>
      </c>
    </row>
    <row r="17" spans="1:10" x14ac:dyDescent="0.35">
      <c r="A17" s="67" t="s">
        <v>59</v>
      </c>
      <c r="B17" s="68">
        <v>1225063.2415311807</v>
      </c>
      <c r="C17" s="68"/>
      <c r="D17" s="68">
        <v>224288.83977816397</v>
      </c>
      <c r="E17" s="68">
        <v>218643</v>
      </c>
      <c r="F17" s="68">
        <v>1665395.5163999998</v>
      </c>
      <c r="G17" s="68">
        <v>1225063.2415311807</v>
      </c>
      <c r="H17" s="68">
        <v>442931.83977816394</v>
      </c>
      <c r="I17" s="68">
        <v>782131.40175301675</v>
      </c>
      <c r="J17" s="71">
        <v>2.7658053260400881</v>
      </c>
    </row>
    <row r="18" spans="1:10" x14ac:dyDescent="0.35">
      <c r="A18" s="67" t="s">
        <v>60</v>
      </c>
      <c r="B18" s="68">
        <v>1576884.6267457295</v>
      </c>
      <c r="C18" s="68"/>
      <c r="D18" s="68">
        <v>894900.89371910575</v>
      </c>
      <c r="E18" s="68">
        <v>528973</v>
      </c>
      <c r="F18" s="68">
        <v>740323.91768558533</v>
      </c>
      <c r="G18" s="68">
        <v>1576884.6267457295</v>
      </c>
      <c r="H18" s="68">
        <v>1423873.8937191057</v>
      </c>
      <c r="I18" s="68">
        <v>153010.73302662373</v>
      </c>
      <c r="J18" s="71">
        <v>1.1074608739591154</v>
      </c>
    </row>
    <row r="19" spans="1:10" x14ac:dyDescent="0.35">
      <c r="A19" s="67" t="s">
        <v>61</v>
      </c>
      <c r="B19" s="68">
        <v>780371.93363224086</v>
      </c>
      <c r="C19" s="68"/>
      <c r="D19" s="68">
        <v>2023629.3601328975</v>
      </c>
      <c r="E19" s="68">
        <v>2147585.4200000004</v>
      </c>
      <c r="F19" s="68">
        <v>1738754.0023119638</v>
      </c>
      <c r="G19" s="68">
        <v>780371.93363224086</v>
      </c>
      <c r="H19" s="68">
        <v>4171214.7801328981</v>
      </c>
      <c r="I19" s="68">
        <v>-3390842.8465006575</v>
      </c>
      <c r="J19" s="71">
        <v>0.187085051901206</v>
      </c>
    </row>
    <row r="20" spans="1:10" x14ac:dyDescent="0.35">
      <c r="A20" s="67" t="s">
        <v>62</v>
      </c>
      <c r="B20" s="68">
        <v>70030.623581529333</v>
      </c>
      <c r="C20" s="68"/>
      <c r="D20" s="68">
        <v>67898.348954305635</v>
      </c>
      <c r="E20" s="68">
        <v>386763.87</v>
      </c>
      <c r="F20" s="68">
        <v>386763.87</v>
      </c>
      <c r="G20" s="68">
        <v>70030.623581529333</v>
      </c>
      <c r="H20" s="68">
        <v>454662.21895430563</v>
      </c>
      <c r="I20" s="68">
        <v>-384631.59537277627</v>
      </c>
      <c r="J20" s="71">
        <v>0.15402780495506169</v>
      </c>
    </row>
    <row r="21" spans="1:10" x14ac:dyDescent="0.35">
      <c r="A21" s="67" t="s">
        <v>63</v>
      </c>
      <c r="B21" s="68">
        <v>706199.30970094865</v>
      </c>
      <c r="C21" s="68"/>
      <c r="D21" s="68">
        <v>623579.81374998286</v>
      </c>
      <c r="E21" s="68">
        <v>1756985.0599999998</v>
      </c>
      <c r="F21" s="68">
        <v>1756985.0599999998</v>
      </c>
      <c r="G21" s="68">
        <v>706199.30970094865</v>
      </c>
      <c r="H21" s="68">
        <v>2380564.8737499826</v>
      </c>
      <c r="I21" s="68">
        <v>-1674365.5640490339</v>
      </c>
      <c r="J21" s="71">
        <v>0.29665199108332169</v>
      </c>
    </row>
    <row r="22" spans="1:10" x14ac:dyDescent="0.35">
      <c r="A22" s="67" t="s">
        <v>64</v>
      </c>
      <c r="B22" s="68">
        <v>507076.27567115583</v>
      </c>
      <c r="C22" s="68"/>
      <c r="D22" s="68">
        <v>35755.324566518997</v>
      </c>
      <c r="E22" s="68">
        <v>69725.94</v>
      </c>
      <c r="F22" s="68">
        <v>69725.94</v>
      </c>
      <c r="G22" s="68">
        <v>507076.27567115583</v>
      </c>
      <c r="H22" s="68">
        <v>105481.26456651901</v>
      </c>
      <c r="I22" s="68">
        <v>401595.01110463683</v>
      </c>
      <c r="J22" s="71">
        <v>4.807263903736966</v>
      </c>
    </row>
    <row r="23" spans="1:10" x14ac:dyDescent="0.35">
      <c r="A23" s="67" t="s">
        <v>65</v>
      </c>
      <c r="B23" s="68">
        <v>1870303.0181639183</v>
      </c>
      <c r="C23" s="68"/>
      <c r="D23" s="68">
        <v>977747.57030561799</v>
      </c>
      <c r="E23" s="68">
        <v>3140692.58</v>
      </c>
      <c r="F23" s="68">
        <v>3140692.58</v>
      </c>
      <c r="G23" s="68">
        <v>1870303.0181639183</v>
      </c>
      <c r="H23" s="68">
        <v>4118440.1503056181</v>
      </c>
      <c r="I23" s="68">
        <v>-2248137.1321417</v>
      </c>
      <c r="J23" s="71">
        <v>0.45412897842527306</v>
      </c>
    </row>
    <row r="24" spans="1:10" x14ac:dyDescent="0.35">
      <c r="A24" s="67" t="s">
        <v>66</v>
      </c>
      <c r="B24" s="68">
        <v>184848.40824500431</v>
      </c>
      <c r="C24" s="68"/>
      <c r="D24" s="68">
        <v>11206.275877428285</v>
      </c>
      <c r="E24" s="68">
        <v>24671.58</v>
      </c>
      <c r="F24" s="68">
        <v>24671.58</v>
      </c>
      <c r="G24" s="68">
        <v>184848.40824500431</v>
      </c>
      <c r="H24" s="68">
        <v>35877.855877428286</v>
      </c>
      <c r="I24" s="68">
        <v>148970.55236757602</v>
      </c>
      <c r="J24" s="71">
        <v>5.1521587264443349</v>
      </c>
    </row>
    <row r="25" spans="1:10" x14ac:dyDescent="0.35">
      <c r="A25" s="67" t="s">
        <v>67</v>
      </c>
      <c r="B25" s="68">
        <v>75600.245500320205</v>
      </c>
      <c r="C25" s="68"/>
      <c r="D25" s="68">
        <v>913600.64354039473</v>
      </c>
      <c r="E25" s="68">
        <v>227979.72</v>
      </c>
      <c r="F25" s="68">
        <v>227979.72</v>
      </c>
      <c r="G25" s="68">
        <v>75600.245500320205</v>
      </c>
      <c r="H25" s="68">
        <v>1141580.3635403947</v>
      </c>
      <c r="I25" s="68">
        <v>-1065980.1180400746</v>
      </c>
      <c r="J25" s="71">
        <v>6.6224199289711322E-2</v>
      </c>
    </row>
    <row r="26" spans="1:10" x14ac:dyDescent="0.35">
      <c r="A26" s="67" t="s">
        <v>68</v>
      </c>
      <c r="B26" s="68">
        <v>233317.33962764835</v>
      </c>
      <c r="C26" s="68"/>
      <c r="D26" s="68">
        <v>15875.557493023403</v>
      </c>
      <c r="E26" s="68">
        <v>193928.64</v>
      </c>
      <c r="F26" s="68">
        <v>193928.64</v>
      </c>
      <c r="G26" s="68">
        <v>233317.33962764835</v>
      </c>
      <c r="H26" s="68">
        <v>209804.19749302341</v>
      </c>
      <c r="I26" s="68">
        <v>23513.142134624941</v>
      </c>
      <c r="J26" s="71">
        <v>1.1120718384836263</v>
      </c>
    </row>
    <row r="27" spans="1:10" x14ac:dyDescent="0.35">
      <c r="A27" s="67" t="s">
        <v>69</v>
      </c>
      <c r="B27" s="68">
        <v>145361.24790625609</v>
      </c>
      <c r="C27" s="68"/>
      <c r="D27" s="68">
        <v>1232491.9870509552</v>
      </c>
      <c r="E27" s="68">
        <v>63750</v>
      </c>
      <c r="F27" s="68">
        <v>71748</v>
      </c>
      <c r="G27" s="68">
        <v>145361.24790625609</v>
      </c>
      <c r="H27" s="68">
        <v>1296241.9870509552</v>
      </c>
      <c r="I27" s="68">
        <v>-1150880.7391446992</v>
      </c>
      <c r="J27" s="71">
        <v>0.11214051801929631</v>
      </c>
    </row>
    <row r="28" spans="1:10" x14ac:dyDescent="0.35">
      <c r="A28" s="74"/>
      <c r="B28" s="75"/>
      <c r="C28" s="75"/>
      <c r="D28" s="75"/>
      <c r="E28" s="75"/>
      <c r="F28" s="75"/>
      <c r="G28" s="75"/>
      <c r="H28" s="75"/>
      <c r="I28" s="75"/>
      <c r="J28" s="77"/>
    </row>
    <row r="29" spans="1:10" x14ac:dyDescent="0.35">
      <c r="A29" s="78" t="s">
        <v>70</v>
      </c>
      <c r="B29" s="79">
        <v>23742097.280978899</v>
      </c>
      <c r="C29" s="79">
        <v>0</v>
      </c>
      <c r="D29" s="79">
        <v>6407372.0513887731</v>
      </c>
      <c r="E29" s="79">
        <v>6921890.2718000002</v>
      </c>
      <c r="F29" s="79">
        <v>21839767.873571526</v>
      </c>
      <c r="G29" s="79">
        <v>23742097.280978899</v>
      </c>
      <c r="H29" s="79">
        <v>13329262.323188772</v>
      </c>
      <c r="I29" s="79">
        <v>10412834.957790131</v>
      </c>
      <c r="J29" s="80">
        <v>1.7812011426675152</v>
      </c>
    </row>
    <row r="30" spans="1:10" x14ac:dyDescent="0.35">
      <c r="A30" s="78" t="s">
        <v>71</v>
      </c>
      <c r="B30" s="79">
        <v>20939586.142577149</v>
      </c>
      <c r="C30" s="79">
        <v>0</v>
      </c>
      <c r="D30" s="79">
        <v>5103332.0380160762</v>
      </c>
      <c r="E30" s="79">
        <v>4045887.4160000002</v>
      </c>
      <c r="F30" s="79">
        <v>24003009.100449942</v>
      </c>
      <c r="G30" s="79">
        <v>20939586.142577149</v>
      </c>
      <c r="H30" s="79">
        <v>9149219.4540160764</v>
      </c>
      <c r="I30" s="79">
        <v>11790366.688561071</v>
      </c>
      <c r="J30" s="80">
        <v>2.2886745965401079</v>
      </c>
    </row>
    <row r="31" spans="1:10" x14ac:dyDescent="0.35">
      <c r="A31" s="78" t="s">
        <v>72</v>
      </c>
      <c r="B31" s="79">
        <v>4427747.1541227661</v>
      </c>
      <c r="C31" s="79">
        <v>0</v>
      </c>
      <c r="D31" s="79">
        <v>4669292.8946201699</v>
      </c>
      <c r="E31" s="79">
        <v>7948332.8100000005</v>
      </c>
      <c r="F31" s="79">
        <v>7539501.3923119623</v>
      </c>
      <c r="G31" s="79">
        <v>4427747.1541227661</v>
      </c>
      <c r="H31" s="79">
        <v>12617625.704620169</v>
      </c>
      <c r="I31" s="79">
        <v>-8189878.5504974052</v>
      </c>
      <c r="J31" s="80">
        <v>0.35091761776555691</v>
      </c>
    </row>
    <row r="32" spans="1:10" x14ac:dyDescent="0.35">
      <c r="A32" s="81" t="s">
        <v>73</v>
      </c>
      <c r="B32" s="82">
        <v>145361.24790625609</v>
      </c>
      <c r="C32" s="82">
        <v>0</v>
      </c>
      <c r="D32" s="82">
        <v>1232491.9870509552</v>
      </c>
      <c r="E32" s="82">
        <v>63750</v>
      </c>
      <c r="F32" s="82">
        <v>71748</v>
      </c>
      <c r="G32" s="82">
        <v>145361.24790625609</v>
      </c>
      <c r="H32" s="82">
        <v>1296241.9870509552</v>
      </c>
      <c r="I32" s="82">
        <v>-1150880.7391446992</v>
      </c>
      <c r="J32" s="80">
        <v>0.11214051801929631</v>
      </c>
    </row>
    <row r="33" spans="1:10" x14ac:dyDescent="0.35">
      <c r="A33" s="101" t="s">
        <v>74</v>
      </c>
      <c r="B33" s="102"/>
      <c r="C33" s="102"/>
      <c r="D33" s="72">
        <v>5343856.3079490736</v>
      </c>
      <c r="E33" s="102"/>
      <c r="F33" s="102"/>
      <c r="G33" s="102"/>
      <c r="H33" s="102">
        <v>5343856.3079490736</v>
      </c>
      <c r="I33" s="102">
        <v>-5343856.3079490736</v>
      </c>
      <c r="J33" s="71"/>
    </row>
    <row r="34" spans="1:10" ht="15" thickBot="1" x14ac:dyDescent="0.4">
      <c r="A34" s="88" t="s">
        <v>75</v>
      </c>
      <c r="B34" s="89">
        <v>49254791.825585067</v>
      </c>
      <c r="C34" s="89">
        <v>0</v>
      </c>
      <c r="D34" s="103">
        <v>22756345.279025048</v>
      </c>
      <c r="E34" s="89">
        <v>18979860.4978</v>
      </c>
      <c r="F34" s="89">
        <v>53454026.366333425</v>
      </c>
      <c r="G34" s="89">
        <v>49254791.825585067</v>
      </c>
      <c r="H34" s="89">
        <v>41736205.776825048</v>
      </c>
      <c r="I34" s="89">
        <v>7518586.0487600248</v>
      </c>
      <c r="J34" s="90">
        <v>1.1801454135281</v>
      </c>
    </row>
  </sheetData>
  <mergeCells count="11">
    <mergeCell ref="F4:F5"/>
    <mergeCell ref="A1:J1"/>
    <mergeCell ref="A2:A3"/>
    <mergeCell ref="B2:C2"/>
    <mergeCell ref="D2:F2"/>
    <mergeCell ref="G2:J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 1 Verified Summary</vt:lpstr>
      <vt:lpstr>Tab 2 HIMs</vt:lpstr>
      <vt:lpstr>Tab 3 TRC Plan 3</vt:lpstr>
      <vt:lpstr>Tab 4 TRC Plan 4</vt:lpstr>
      <vt:lpstr>Tab 5 PACT Plan 3</vt:lpstr>
      <vt:lpstr>Tab 6 PACT Plan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Grabner</dc:creator>
  <cp:lastModifiedBy>CJ Consulting</cp:lastModifiedBy>
  <dcterms:created xsi:type="dcterms:W3CDTF">2021-09-21T13:24:54Z</dcterms:created>
  <dcterms:modified xsi:type="dcterms:W3CDTF">2021-09-21T20:06:59Z</dcterms:modified>
</cp:coreProperties>
</file>